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КОДОМ\отчеты\отчеты по домам\"/>
    </mc:Choice>
  </mc:AlternateContent>
  <xr:revisionPtr revIDLastSave="0" documentId="8_{CAD50749-CF87-41C9-BCA3-5C8A938ABDE5}" xr6:coauthVersionLast="45" xr6:coauthVersionMax="45" xr10:uidLastSave="{00000000-0000-0000-0000-000000000000}"/>
  <bookViews>
    <workbookView xWindow="-110" yWindow="-110" windowWidth="19420" windowHeight="10420" tabRatio="879" firstSheet="2" activeTab="10" xr2:uid="{00000000-000D-0000-FFFF-FFFF00000000}"/>
  </bookViews>
  <sheets>
    <sheet name="Яков. 2019 " sheetId="11" r:id="rId1"/>
    <sheet name="Сред 2019 " sheetId="10" r:id="rId2"/>
    <sheet name="Рабин 2019 " sheetId="9" r:id="rId3"/>
    <sheet name="Перел 2019 " sheetId="8" r:id="rId4"/>
    <sheet name="ОРдж 13 2019 " sheetId="7" r:id="rId5"/>
    <sheet name="ОРДЖ 13.1 2019 год" sheetId="6" r:id="rId6"/>
    <sheet name="Лукаш 2019 " sheetId="5" r:id="rId7"/>
    <sheet name="Кр П.2019 " sheetId="4" r:id="rId8"/>
    <sheet name="Добр 2019" sheetId="3" r:id="rId9"/>
    <sheet name="Волх 2019 " sheetId="2" r:id="rId10"/>
    <sheet name="Звезд 2019" sheetId="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11" l="1"/>
  <c r="B25" i="11"/>
  <c r="B16" i="11" s="1"/>
  <c r="A25" i="11"/>
  <c r="B24" i="11"/>
  <c r="A24" i="11"/>
  <c r="N22" i="11"/>
  <c r="O22" i="11" s="1"/>
  <c r="P16" i="11"/>
  <c r="N16" i="11"/>
  <c r="P15" i="11"/>
  <c r="P17" i="11" s="1"/>
  <c r="P14" i="11"/>
  <c r="P18" i="11" s="1"/>
  <c r="B12" i="11" l="1"/>
  <c r="B35" i="10"/>
  <c r="C31" i="10"/>
  <c r="B31" i="10"/>
  <c r="C30" i="10"/>
  <c r="B30" i="10"/>
  <c r="B26" i="10"/>
  <c r="C19" i="10" l="1"/>
  <c r="C15" i="10"/>
  <c r="C16" i="11"/>
  <c r="C28" i="9"/>
  <c r="B28" i="9"/>
  <c r="C27" i="9"/>
  <c r="B27" i="9"/>
  <c r="C16" i="9" l="1"/>
  <c r="C12" i="9"/>
  <c r="C37" i="8"/>
  <c r="C19" i="8"/>
  <c r="C11" i="8"/>
  <c r="C31" i="7" l="1"/>
  <c r="B31" i="7"/>
  <c r="C30" i="7"/>
  <c r="B30" i="7"/>
  <c r="F26" i="7"/>
  <c r="F25" i="7"/>
  <c r="E16" i="7"/>
  <c r="C12" i="7"/>
  <c r="F27" i="7" l="1"/>
  <c r="C39" i="7"/>
  <c r="C16" i="6" l="1"/>
  <c r="C12" i="6"/>
  <c r="C31" i="5" l="1"/>
  <c r="B31" i="5"/>
  <c r="C30" i="5"/>
  <c r="C39" i="5" s="1"/>
  <c r="B30" i="5"/>
  <c r="C12" i="5"/>
  <c r="C16" i="5" l="1"/>
  <c r="C17" i="4"/>
  <c r="C13" i="4"/>
  <c r="B34" i="3" l="1"/>
  <c r="A34" i="3"/>
  <c r="B33" i="3"/>
  <c r="B18" i="3" s="1"/>
  <c r="A33" i="3"/>
  <c r="H32" i="3"/>
  <c r="B13" i="3"/>
  <c r="B28" i="2" l="1"/>
  <c r="B27" i="2"/>
  <c r="C16" i="2"/>
  <c r="C12" i="2"/>
  <c r="D28" i="1" l="1"/>
  <c r="C28" i="1"/>
  <c r="D27" i="1"/>
  <c r="D26" i="1"/>
  <c r="D25" i="1"/>
  <c r="D24" i="1"/>
  <c r="C24" i="1"/>
  <c r="C16" i="1" s="1"/>
  <c r="B24" i="1"/>
  <c r="D23" i="1"/>
  <c r="C23" i="1"/>
  <c r="B23" i="1"/>
  <c r="D22" i="1"/>
  <c r="D21" i="1"/>
  <c r="D20" i="1"/>
  <c r="D19" i="1"/>
  <c r="D18" i="1"/>
  <c r="D17" i="1"/>
  <c r="D14" i="1"/>
  <c r="D12" i="1"/>
  <c r="D11" i="1"/>
  <c r="D10" i="1"/>
  <c r="C12" i="1" l="1"/>
  <c r="D13" i="1"/>
  <c r="D16" i="1"/>
</calcChain>
</file>

<file path=xl/sharedStrings.xml><?xml version="1.0" encoding="utf-8"?>
<sst xmlns="http://schemas.openxmlformats.org/spreadsheetml/2006/main" count="309" uniqueCount="166">
  <si>
    <t xml:space="preserve">Отчет  </t>
  </si>
  <si>
    <t xml:space="preserve">( информация о расходовании денежных средств, поступающих от собственников Дома  по  выполнению условий  договора от 01 августа 2018)                                                                                </t>
  </si>
  <si>
    <t>Звездная 2А</t>
  </si>
  <si>
    <t xml:space="preserve"> за  2019 год</t>
  </si>
  <si>
    <t>Долг на 01.01.2019</t>
  </si>
  <si>
    <t>Начисленно за содержание и ремонт жилья за 2019 год</t>
  </si>
  <si>
    <t>Оплачено  2019 год</t>
  </si>
  <si>
    <t>Долг жителей перед УК на 01.01.2020</t>
  </si>
  <si>
    <t>Остаток (+)/перерасход(-)средств по статье текущий ремонт</t>
  </si>
  <si>
    <t>Управление,содержание и ремонт жилого помещения, в том числе:</t>
  </si>
  <si>
    <t>Организация работ по содержанию и ремонту общего имущества</t>
  </si>
  <si>
    <t>Организация работ по предоставлению информации в электронном виде</t>
  </si>
  <si>
    <t>Техническое обслуживание систем водоснабжения (холодного и горячего), отопления, водоотведения,электрооборудования</t>
  </si>
  <si>
    <t>Уборка помещений, входящих в состав общего имущества,влажная протирка подоконников,перил,дверей,мытье окон</t>
  </si>
  <si>
    <t>Очистка придомовой территории,уборка и выкашивание газонов,уборка контейнерных площадок</t>
  </si>
  <si>
    <t>Дератизация, дезинсекция</t>
  </si>
  <si>
    <t xml:space="preserve"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</si>
  <si>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>Организация мест накопления отработ.ртутьсодер. ламп и и х передача в спец.орг-ии</t>
  </si>
  <si>
    <t>Работы по обеспеч.треб-ий пожарной безопасности</t>
  </si>
  <si>
    <r>
      <rPr>
        <b/>
        <sz val="10"/>
        <color rgb="FF000000"/>
        <rFont val="Times New Roman"/>
        <family val="1"/>
        <charset val="204"/>
      </rPr>
      <t xml:space="preserve">Текущий ремонт </t>
    </r>
    <r>
      <rPr>
        <sz val="10"/>
        <color rgb="FF000000"/>
        <rFont val="Times New Roman"/>
        <family val="1"/>
        <charset val="204"/>
      </rPr>
      <t xml:space="preserve"> (в т.ч. приобретение инвентаря и спецодежды, подготовка МКД к межсезонной эксплуатации)</t>
    </r>
  </si>
  <si>
    <t xml:space="preserve">( информация о расходовании денежных средств, поступающих от собственников Дома  по  выполнению условий  договора от 14 августа 2015)                                                                                </t>
  </si>
  <si>
    <t>ул.Волховстроя 79</t>
  </si>
  <si>
    <t>Долг на 01.01. 2019</t>
  </si>
  <si>
    <t>Начисленно за содержание и ремонт жилья  2019 год</t>
  </si>
  <si>
    <t>Оплачено в  2019 году</t>
  </si>
  <si>
    <t>Долг жителей перед УК на 01.01.2020г.</t>
  </si>
  <si>
    <t>Проверка состояния, выявление повреждений</t>
  </si>
  <si>
    <t>техническое обслуживание электрооборудования</t>
  </si>
  <si>
    <t>техническое обслуживание систем водоснабжения (холодного,горячего),отопления,водоотведения</t>
  </si>
  <si>
    <t xml:space="preserve">Обслуживание общедомового прибора учета тепловой энергии </t>
  </si>
  <si>
    <t>Уборка помещений, входящих в состав общего имущества</t>
  </si>
  <si>
    <t>ТО ВДГО</t>
  </si>
  <si>
    <t>Очистка придомовой територии, уборка контейнерных площадок</t>
  </si>
  <si>
    <t xml:space="preserve">Работы по обеспечению требований пожарной безопасности </t>
  </si>
  <si>
    <t>Организация мест накопления отработ.ртутьсодер.ламп</t>
  </si>
  <si>
    <t>Обеспечение устранения аварий в соответствии с установленными предельными сроками</t>
  </si>
  <si>
    <t>Текущий ремонт</t>
  </si>
  <si>
    <t>Вознаграждение председателя совета</t>
  </si>
  <si>
    <t>ОДН холодное водоснабжение</t>
  </si>
  <si>
    <t>ОДН горячее водоснабжение</t>
  </si>
  <si>
    <t xml:space="preserve">                                                                                                                                                                             </t>
  </si>
  <si>
    <t xml:space="preserve">Отчет </t>
  </si>
  <si>
    <t xml:space="preserve"> ( информация о расходовании денежных средств, поступающих от собственников Дома     по  выполнению условий  договора от 01 марта 2014 года,)</t>
  </si>
  <si>
    <t xml:space="preserve"> ул. Добровольского 7</t>
  </si>
  <si>
    <t xml:space="preserve"> за   2019 год</t>
  </si>
  <si>
    <t>Долг на 01.01. 2019г</t>
  </si>
  <si>
    <t>Начисленно за содержание и ремонт жилья за  2019 г.</t>
  </si>
  <si>
    <t>Оплачено в  2019 г</t>
  </si>
  <si>
    <t>Оплата за пользование общим имуществом</t>
  </si>
  <si>
    <t>Остаток (+)/Перерасход(-) средств по текущему ремонту</t>
  </si>
  <si>
    <t>организация работ по содержанию и ремонту общего имущества</t>
  </si>
  <si>
    <t>организация работ по предоставлению информации в электронном виде</t>
  </si>
  <si>
    <t>Организация работ по расчету платы за хол.,гор. воду,эл/эн,потребл.при содержании общего имущ-ва в МКД</t>
  </si>
  <si>
    <t>проверка состояния, выявление повреждений</t>
  </si>
  <si>
    <t>очистка кровли от снега и скалывание сосулек</t>
  </si>
  <si>
    <t>работы, выполняемые в целях надлежащего содержания мусоропроводов</t>
  </si>
  <si>
    <t>техническое обслуживание систем вентиляции, водоснабжения (холодного и горячего), отопления, водоотведения, электрооборудования</t>
  </si>
  <si>
    <t>работы, выполняемые в целях надлежащего содержание лифтов</t>
  </si>
  <si>
    <t>страхование лифтов</t>
  </si>
  <si>
    <t>уборка помещений, входящих в состав общего имущества, влажная протирка подоконников, мытьё окон</t>
  </si>
  <si>
    <t>дератизация, дезинсекция</t>
  </si>
  <si>
    <t xml:space="preserve">очистка придомовой територии (в холодный период года-очистка от снега, льда, наледи, посыпка песком, в тёплый период года-подметание и уборка придомовой территории от мусора, очистка урн) </t>
  </si>
  <si>
    <t>уборка контейнерных площадок</t>
  </si>
  <si>
    <t>уборка и выкашевание газонов</t>
  </si>
  <si>
    <t>организация мест накопления отработанных ртутьсодержащих ламп и их передача в спецализированные организации</t>
  </si>
  <si>
    <t xml:space="preserve">работы по обеспечению требований пожарной безопасности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</si>
  <si>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</si>
  <si>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приобретение инвентаря и спец одежды</t>
  </si>
  <si>
    <t xml:space="preserve">текущий ремонт </t>
  </si>
  <si>
    <t>ул.Красный Путь 131</t>
  </si>
  <si>
    <t xml:space="preserve"> за 2019 год</t>
  </si>
  <si>
    <t>Оплачено за  2019 год</t>
  </si>
  <si>
    <t>Долг жителей перед УК на 01.01.2020 г.</t>
  </si>
  <si>
    <t xml:space="preserve"> </t>
  </si>
  <si>
    <t>Очитска кровли от снега,скалывание сосулек</t>
  </si>
  <si>
    <t>Техническое обслуживание систем водоснабжения (холодного,горячего),отопления,водоотведения,электрооборудования,систем вентиляции</t>
  </si>
  <si>
    <t>Незамедлительный вывоз твёрдых бытовых отходов при накоплении более 2,5куб.метра</t>
  </si>
  <si>
    <t>Вывоз крупногабаритного мусора</t>
  </si>
  <si>
    <t xml:space="preserve">Отчет     </t>
  </si>
  <si>
    <t xml:space="preserve"> ( информация о расходовании денежных средств, поступающих от собственников Дома  по  выполнению условий  договора от 01 марта 2015 года,) </t>
  </si>
  <si>
    <t xml:space="preserve"> ул. Лукашевича 23А </t>
  </si>
  <si>
    <t>за  2019 год</t>
  </si>
  <si>
    <t>Долг на 01.01.2019г</t>
  </si>
  <si>
    <t>Оплачено  2019 г.</t>
  </si>
  <si>
    <t>Проверка состояния, выявление повреждений, очистка кровли от снега, скалывание сосулек</t>
  </si>
  <si>
    <t>Техническое обслуживание систем  водоснабжения (холодного и горячего), отопления, водоотведения</t>
  </si>
  <si>
    <t>Техническое обслуживание электрооборудования</t>
  </si>
  <si>
    <t>Работы, выполняемые в целях надлежащего содержания мусоропроводов, уборка контейнерных площадок</t>
  </si>
  <si>
    <t>Очистка придомовой территории</t>
  </si>
  <si>
    <t>Уборка и выкашивание газонов</t>
  </si>
  <si>
    <t>Содержание систем внутридомового газового оборудования</t>
  </si>
  <si>
    <t>Содержание и обслуживание лифтов</t>
  </si>
  <si>
    <t>Страхование лифтов</t>
  </si>
  <si>
    <t>Организация мест накопления отработанных ртутьсодержащих ламп и их передача в специализированные организации</t>
  </si>
  <si>
    <t xml:space="preserve">Текущий ремонт </t>
  </si>
  <si>
    <t>Инвентарь,спецодежда</t>
  </si>
  <si>
    <t>Работы по обеспечению комплексного обсулживания МКД</t>
  </si>
  <si>
    <t>Вознаграждение Совету дома</t>
  </si>
  <si>
    <t xml:space="preserve">( информация о расходовании денежных средств, поступающих от собственников Дома  по  выполнению условий  договора от 01 авпреля 2019)                                                                                </t>
  </si>
  <si>
    <t>ул.Орджоникидзе 13 к.1</t>
  </si>
  <si>
    <t>Долг на 01.04.2019</t>
  </si>
  <si>
    <t>Организация работ по расчету платы ОДН</t>
  </si>
  <si>
    <t>Поверка состояния,выявление повреждений</t>
  </si>
  <si>
    <t>Обслуживание общедомового прибора учета тепловой энергии</t>
  </si>
  <si>
    <t>Проверка и очитска от снежных навесов кровель,козырьков,водоприемных воронок</t>
  </si>
  <si>
    <t>Техническое обслуживание систем вентиляции,  водоснабжения (холодного и горячего), отопления, водоотведения,дымоудаления, электрооборудования</t>
  </si>
  <si>
    <t>Работы, выполняемые в целях надлежащего содержания мусоропроводов</t>
  </si>
  <si>
    <t>Содержание и обслуживание лифтов.Страхование лифтов</t>
  </si>
  <si>
    <t>Утилизация ртуто-содержащикх ламп</t>
  </si>
  <si>
    <t xml:space="preserve">Текущий ремонт  </t>
  </si>
  <si>
    <t>( информация о расходовании денежных средств, поступающих от собственников Дома  по  выполнению условий  договора от 01 ноября 2014 года)</t>
  </si>
  <si>
    <t>ул. Орджоникидзе 13</t>
  </si>
  <si>
    <t>26,14//25,20</t>
  </si>
  <si>
    <t xml:space="preserve">Техническое обслуживание систем водоснабжения (холодного и горячего), отопления, водоотведения, электрооб. </t>
  </si>
  <si>
    <t>Техническое обслуживание систем вентиляции,дымоудаления</t>
  </si>
  <si>
    <t>Уборка помещений, входящих в состав общего имущества, влажная протирка подоконников, мытье окон.</t>
  </si>
  <si>
    <t>Работы, выполняемые в целях надлежащего содержание лифтов, страхование лифтов</t>
  </si>
  <si>
    <t>Уборка и выкашевание газонов</t>
  </si>
  <si>
    <t>Организация мест накопления отработанных ртутьсодержащих ламп и их передача в спецализированные организации</t>
  </si>
  <si>
    <t>Работы по обеспечению требований пожарной безопасности (закрытие подвалов, чердаков)</t>
  </si>
  <si>
    <t>Приобретение инвентаря и спецодежды</t>
  </si>
  <si>
    <t>Подготовка МКД к сезон.эксплуат.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</si>
  <si>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</si>
  <si>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 информация о расходовании денежных средств, поступающих от собственников  по улице Перелета , дом № 12, корпус 1 по  выполнению условий  договора от 01 апреля 2015 года )    </t>
  </si>
  <si>
    <t>Долг на 01.01.2019 по рекламе</t>
  </si>
  <si>
    <t>Начисленно за размещение  рекламы за  2019 г.</t>
  </si>
  <si>
    <t>Оплачено за  2019 г.</t>
  </si>
  <si>
    <t>Оплачено за размещение рекламы</t>
  </si>
  <si>
    <t>Задолженность по рекламе</t>
  </si>
  <si>
    <t>Задолженность Дома перед управляющей компанией за выполненные работы  (Остаток +/перерасход -) нарастающим итогом</t>
  </si>
  <si>
    <t>Организация работ по управлению  МКД</t>
  </si>
  <si>
    <t>Проверка состояния, выявление повреждений (мастер)</t>
  </si>
  <si>
    <t>Очистка кровли от снега и скалывание сосулек</t>
  </si>
  <si>
    <t>Обслуживание общедомового прибора учёта тепловой энергии</t>
  </si>
  <si>
    <t xml:space="preserve">Техническое обслуживание систем вентиляции, водоснабжения (холодного и горячего), отопления, водоотведения, электрооборудования, </t>
  </si>
  <si>
    <t>Работы, выполняемые в целях надлежащего содержание лифтов</t>
  </si>
  <si>
    <t xml:space="preserve">Страхование лифтов </t>
  </si>
  <si>
    <t>Уборка помещений, входящих в состав общего имущества , влажная протирка подоконников, мытье окон</t>
  </si>
  <si>
    <t>Дератизация, дезинсекция (мастер)</t>
  </si>
  <si>
    <t>Очистка придомовой територии , очистка контейнерных площадок (дворник)</t>
  </si>
  <si>
    <t>Организация мест накопления отработанных ртутьсодержащих ламп и их передача в спецализированные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</si>
  <si>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Оплата представителю собственников (с налогами и  соц вып.)</t>
  </si>
  <si>
    <t>Коммунальные ресурсы на общедомовые нужды (в т.ч):</t>
  </si>
  <si>
    <t>ОДН электроэнергия</t>
  </si>
  <si>
    <t xml:space="preserve">( информация о расходовании денежных средств, поступающих от собственников Дома     по  выполнению условий  договора от 01 июля 2014 года, )                                                                                </t>
  </si>
  <si>
    <t>ул.  Рабиновича ул, дом № 132/134</t>
  </si>
  <si>
    <t>Начисленно за содержание и ремонт жилья  за 2019 г.</t>
  </si>
  <si>
    <t>Оплачено за 2019 год</t>
  </si>
  <si>
    <r>
      <t xml:space="preserve">Остаток (+)/перерасход(-)средств по статье текущий ремонт                      </t>
    </r>
    <r>
      <rPr>
        <sz val="10"/>
        <color theme="1"/>
        <rFont val="Times New Roman"/>
        <family val="1"/>
        <charset val="204"/>
      </rPr>
      <t>(с учетом ДС поступивших от банка СИБЭС)</t>
    </r>
  </si>
  <si>
    <t xml:space="preserve">Техническое обслуживание систем вентиляции, водоснабжения  ГХВС , электрообор. </t>
  </si>
  <si>
    <t>Уборка помещений, входящих в состав общего имущества, влажная протирка подоконников, мытье окон</t>
  </si>
  <si>
    <t>Текущий ремонт (в т.ч. приобрет.инвентаря и спец одежды,подготовка МКД к сезонной эксплуатации)</t>
  </si>
  <si>
    <t xml:space="preserve">( информация о расходовании денежных средств, поступающих от собственников Дома  по  выполнению условий  договора от 01 января 2018)                                                                                </t>
  </si>
  <si>
    <t>ул.Средняя 7</t>
  </si>
  <si>
    <t>Начисленно за содержание и ремонт жилья за  2019 год</t>
  </si>
  <si>
    <t>Долг жителей перед УК  на 01.01.2020</t>
  </si>
  <si>
    <t>ВДГО</t>
  </si>
  <si>
    <t xml:space="preserve">( информация о расходовании денежных средств, поступающих от собственников Дома     по  выполнению условий  договора от 01 ноября 2015)                                                                                </t>
  </si>
  <si>
    <t>535,6 лицкевич</t>
  </si>
  <si>
    <t>ул.Яковлева д.8</t>
  </si>
  <si>
    <t xml:space="preserve"> 2019 год</t>
  </si>
  <si>
    <t>Начисленно за содержание и ремонт жилья за 2019г.</t>
  </si>
  <si>
    <t>Оплачено   2019 г.</t>
  </si>
  <si>
    <t>техническое обслуживание систем водоснабжения (холодного,горячего),отопления,водоотведения,техническое обслуживание электрооборудования,внетиляции</t>
  </si>
  <si>
    <t>Утверждаю</t>
  </si>
  <si>
    <t>Директор ООО УК "ЭкоДом"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</si>
</sst>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2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0" borderId="3" xfId="0" applyFont="1" applyBorder="1"/>
    <xf numFmtId="4" fontId="8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4" fontId="8" fillId="0" borderId="6" xfId="0" applyNumberFormat="1" applyFont="1" applyBorder="1"/>
    <xf numFmtId="4" fontId="8" fillId="0" borderId="7" xfId="0" applyNumberFormat="1" applyFont="1" applyBorder="1" applyAlignment="1">
      <alignment horizontal="right"/>
    </xf>
    <xf numFmtId="9" fontId="8" fillId="0" borderId="6" xfId="1" applyFont="1" applyBorder="1"/>
    <xf numFmtId="0" fontId="7" fillId="0" borderId="8" xfId="0" applyFont="1" applyBorder="1" applyAlignment="1">
      <alignment vertical="center"/>
    </xf>
    <xf numFmtId="4" fontId="7" fillId="0" borderId="6" xfId="0" applyNumberFormat="1" applyFont="1" applyBorder="1" applyAlignment="1">
      <alignment vertical="center" wrapText="1"/>
    </xf>
    <xf numFmtId="4" fontId="3" fillId="0" borderId="9" xfId="0" applyNumberFormat="1" applyFont="1" applyBorder="1"/>
    <xf numFmtId="0" fontId="10" fillId="0" borderId="8" xfId="2" applyFont="1" applyBorder="1" applyAlignment="1">
      <alignment horizontal="center" vertical="center" wrapText="1"/>
    </xf>
    <xf numFmtId="4" fontId="10" fillId="0" borderId="6" xfId="2" applyNumberFormat="1" applyFont="1" applyBorder="1" applyAlignment="1">
      <alignment horizontal="center" wrapText="1"/>
    </xf>
    <xf numFmtId="4" fontId="11" fillId="0" borderId="9" xfId="0" applyNumberFormat="1" applyFont="1" applyBorder="1"/>
    <xf numFmtId="4" fontId="3" fillId="0" borderId="0" xfId="0" applyNumberFormat="1" applyFont="1"/>
    <xf numFmtId="0" fontId="12" fillId="0" borderId="8" xfId="0" applyFont="1" applyBorder="1" applyAlignment="1">
      <alignment wrapText="1"/>
    </xf>
    <xf numFmtId="4" fontId="13" fillId="0" borderId="6" xfId="2" applyNumberFormat="1" applyFont="1" applyBorder="1"/>
    <xf numFmtId="0" fontId="12" fillId="0" borderId="8" xfId="0" applyFont="1" applyFill="1" applyBorder="1" applyAlignment="1">
      <alignment wrapText="1"/>
    </xf>
    <xf numFmtId="4" fontId="13" fillId="0" borderId="6" xfId="2" applyNumberFormat="1" applyFont="1" applyFill="1" applyBorder="1"/>
    <xf numFmtId="0" fontId="12" fillId="0" borderId="10" xfId="0" applyFont="1" applyFill="1" applyBorder="1" applyAlignment="1">
      <alignment wrapText="1"/>
    </xf>
    <xf numFmtId="4" fontId="13" fillId="0" borderId="11" xfId="2" applyNumberFormat="1" applyFont="1" applyFill="1" applyBorder="1"/>
    <xf numFmtId="0" fontId="12" fillId="0" borderId="12" xfId="0" applyFont="1" applyBorder="1" applyAlignment="1">
      <alignment wrapText="1"/>
    </xf>
    <xf numFmtId="4" fontId="13" fillId="0" borderId="13" xfId="2" applyNumberFormat="1" applyFont="1" applyBorder="1"/>
    <xf numFmtId="4" fontId="3" fillId="0" borderId="14" xfId="0" applyNumberFormat="1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13" xfId="0" applyFont="1" applyBorder="1"/>
    <xf numFmtId="4" fontId="8" fillId="0" borderId="14" xfId="0" applyNumberFormat="1" applyFont="1" applyBorder="1" applyAlignment="1">
      <alignment horizontal="right"/>
    </xf>
    <xf numFmtId="0" fontId="1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/>
    </xf>
    <xf numFmtId="4" fontId="8" fillId="0" borderId="17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2" fontId="2" fillId="0" borderId="6" xfId="0" applyNumberFormat="1" applyFont="1" applyBorder="1"/>
    <xf numFmtId="2" fontId="3" fillId="0" borderId="0" xfId="0" applyNumberFormat="1" applyFont="1"/>
    <xf numFmtId="4" fontId="2" fillId="0" borderId="0" xfId="0" applyNumberFormat="1" applyFont="1"/>
    <xf numFmtId="2" fontId="4" fillId="0" borderId="0" xfId="0" applyNumberFormat="1" applyFont="1"/>
    <xf numFmtId="0" fontId="8" fillId="0" borderId="8" xfId="0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center"/>
    </xf>
    <xf numFmtId="4" fontId="15" fillId="0" borderId="0" xfId="0" applyNumberFormat="1" applyFont="1"/>
    <xf numFmtId="0" fontId="2" fillId="0" borderId="8" xfId="0" applyFont="1" applyBorder="1" applyAlignment="1">
      <alignment wrapText="1"/>
    </xf>
    <xf numFmtId="4" fontId="2" fillId="0" borderId="6" xfId="0" applyNumberFormat="1" applyFont="1" applyBorder="1"/>
    <xf numFmtId="4" fontId="2" fillId="0" borderId="9" xfId="0" applyNumberFormat="1" applyFont="1" applyBorder="1" applyAlignment="1">
      <alignment horizontal="right"/>
    </xf>
    <xf numFmtId="0" fontId="16" fillId="0" borderId="21" xfId="2" applyFont="1" applyBorder="1" applyAlignment="1">
      <alignment wrapText="1"/>
    </xf>
    <xf numFmtId="4" fontId="2" fillId="0" borderId="6" xfId="0" applyNumberFormat="1" applyFont="1" applyFill="1" applyBorder="1"/>
    <xf numFmtId="4" fontId="3" fillId="0" borderId="0" xfId="0" applyNumberFormat="1" applyFont="1" applyBorder="1" applyAlignment="1">
      <alignment horizontal="right"/>
    </xf>
    <xf numFmtId="2" fontId="15" fillId="0" borderId="0" xfId="0" applyNumberFormat="1" applyFont="1"/>
    <xf numFmtId="2" fontId="2" fillId="0" borderId="0" xfId="0" applyNumberFormat="1" applyFont="1"/>
    <xf numFmtId="4" fontId="3" fillId="0" borderId="0" xfId="0" applyNumberFormat="1" applyFont="1" applyBorder="1"/>
    <xf numFmtId="0" fontId="4" fillId="0" borderId="0" xfId="0" applyFont="1"/>
    <xf numFmtId="4" fontId="4" fillId="0" borderId="0" xfId="0" applyNumberFormat="1" applyFont="1"/>
    <xf numFmtId="0" fontId="3" fillId="0" borderId="0" xfId="0" applyFont="1" applyBorder="1"/>
    <xf numFmtId="4" fontId="4" fillId="0" borderId="0" xfId="0" applyNumberFormat="1" applyFont="1" applyAlignment="1">
      <alignment horizontal="center"/>
    </xf>
    <xf numFmtId="0" fontId="17" fillId="0" borderId="0" xfId="0" applyFont="1"/>
    <xf numFmtId="0" fontId="2" fillId="0" borderId="12" xfId="0" applyFont="1" applyBorder="1" applyAlignment="1">
      <alignment wrapText="1"/>
    </xf>
    <xf numFmtId="4" fontId="2" fillId="0" borderId="13" xfId="0" applyNumberFormat="1" applyFont="1" applyBorder="1"/>
    <xf numFmtId="4" fontId="2" fillId="0" borderId="14" xfId="0" applyNumberFormat="1" applyFont="1" applyBorder="1" applyAlignment="1">
      <alignment horizontal="right"/>
    </xf>
    <xf numFmtId="9" fontId="2" fillId="0" borderId="0" xfId="0" applyNumberFormat="1" applyFont="1"/>
    <xf numFmtId="10" fontId="2" fillId="0" borderId="0" xfId="0" applyNumberFormat="1" applyFont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right" wrapText="1"/>
    </xf>
    <xf numFmtId="0" fontId="8" fillId="0" borderId="8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center" wrapText="1"/>
    </xf>
    <xf numFmtId="2" fontId="2" fillId="0" borderId="13" xfId="0" applyNumberFormat="1" applyFont="1" applyBorder="1"/>
    <xf numFmtId="4" fontId="8" fillId="0" borderId="14" xfId="0" applyNumberFormat="1" applyFont="1" applyBorder="1" applyAlignment="1">
      <alignment horizontal="right" wrapText="1"/>
    </xf>
    <xf numFmtId="0" fontId="2" fillId="0" borderId="27" xfId="0" applyFont="1" applyBorder="1" applyAlignment="1">
      <alignment horizontal="center"/>
    </xf>
    <xf numFmtId="4" fontId="2" fillId="0" borderId="23" xfId="0" applyNumberFormat="1" applyFont="1" applyBorder="1" applyAlignment="1">
      <alignment horizontal="right" wrapText="1"/>
    </xf>
    <xf numFmtId="0" fontId="8" fillId="0" borderId="28" xfId="0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4" fontId="8" fillId="0" borderId="29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right" wrapText="1"/>
    </xf>
    <xf numFmtId="0" fontId="13" fillId="0" borderId="8" xfId="0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4" fontId="4" fillId="0" borderId="0" xfId="0" applyNumberFormat="1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2" fontId="2" fillId="0" borderId="19" xfId="0" applyNumberFormat="1" applyFont="1" applyBorder="1"/>
    <xf numFmtId="4" fontId="8" fillId="0" borderId="30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4" fontId="3" fillId="0" borderId="6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3" fillId="0" borderId="21" xfId="2" applyFont="1" applyBorder="1" applyAlignment="1">
      <alignment wrapText="1"/>
    </xf>
    <xf numFmtId="0" fontId="3" fillId="0" borderId="31" xfId="0" applyFont="1" applyBorder="1" applyAlignment="1">
      <alignment wrapText="1"/>
    </xf>
    <xf numFmtId="4" fontId="3" fillId="0" borderId="19" xfId="0" applyNumberFormat="1" applyFont="1" applyBorder="1" applyAlignment="1">
      <alignment horizontal="right"/>
    </xf>
    <xf numFmtId="0" fontId="3" fillId="0" borderId="32" xfId="0" applyFont="1" applyBorder="1" applyAlignment="1">
      <alignment wrapText="1"/>
    </xf>
    <xf numFmtId="4" fontId="3" fillId="0" borderId="13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" fontId="2" fillId="0" borderId="16" xfId="0" applyNumberFormat="1" applyFont="1" applyBorder="1"/>
    <xf numFmtId="4" fontId="17" fillId="0" borderId="0" xfId="0" applyNumberFormat="1" applyFont="1"/>
    <xf numFmtId="0" fontId="2" fillId="0" borderId="8" xfId="0" applyFont="1" applyBorder="1"/>
    <xf numFmtId="0" fontId="18" fillId="0" borderId="8" xfId="2" applyFont="1" applyBorder="1" applyAlignment="1">
      <alignment horizontal="center" wrapText="1"/>
    </xf>
    <xf numFmtId="4" fontId="18" fillId="0" borderId="6" xfId="2" applyNumberFormat="1" applyFont="1" applyBorder="1" applyAlignment="1">
      <alignment horizontal="center"/>
    </xf>
    <xf numFmtId="4" fontId="18" fillId="0" borderId="9" xfId="2" applyNumberFormat="1" applyFont="1" applyBorder="1" applyAlignment="1">
      <alignment horizontal="right"/>
    </xf>
    <xf numFmtId="0" fontId="12" fillId="0" borderId="8" xfId="0" applyFont="1" applyBorder="1" applyAlignment="1">
      <alignment vertical="center" wrapText="1"/>
    </xf>
    <xf numFmtId="4" fontId="3" fillId="0" borderId="6" xfId="2" applyNumberFormat="1" applyFont="1" applyBorder="1"/>
    <xf numFmtId="4" fontId="16" fillId="0" borderId="9" xfId="2" applyNumberFormat="1" applyFont="1" applyBorder="1" applyAlignment="1">
      <alignment horizontal="right"/>
    </xf>
    <xf numFmtId="0" fontId="12" fillId="0" borderId="34" xfId="0" applyFont="1" applyBorder="1" applyAlignment="1">
      <alignment vertical="center" wrapText="1"/>
    </xf>
    <xf numFmtId="4" fontId="3" fillId="0" borderId="35" xfId="2" applyNumberFormat="1" applyFont="1" applyBorder="1"/>
    <xf numFmtId="4" fontId="16" fillId="0" borderId="36" xfId="2" applyNumberFormat="1" applyFont="1" applyBorder="1" applyAlignment="1">
      <alignment horizontal="right"/>
    </xf>
    <xf numFmtId="0" fontId="12" fillId="0" borderId="18" xfId="0" applyFont="1" applyBorder="1" applyAlignment="1">
      <alignment vertical="center" wrapText="1"/>
    </xf>
    <xf numFmtId="4" fontId="3" fillId="0" borderId="19" xfId="2" applyNumberFormat="1" applyFont="1" applyBorder="1"/>
    <xf numFmtId="4" fontId="16" fillId="0" borderId="20" xfId="2" applyNumberFormat="1" applyFont="1" applyBorder="1" applyAlignment="1">
      <alignment horizontal="right"/>
    </xf>
    <xf numFmtId="4" fontId="12" fillId="0" borderId="37" xfId="0" applyNumberFormat="1" applyFont="1" applyBorder="1" applyAlignment="1">
      <alignment vertical="center" wrapText="1"/>
    </xf>
    <xf numFmtId="4" fontId="12" fillId="0" borderId="11" xfId="0" applyNumberFormat="1" applyFont="1" applyBorder="1" applyAlignment="1">
      <alignment vertical="center" wrapText="1"/>
    </xf>
    <xf numFmtId="4" fontId="16" fillId="0" borderId="38" xfId="2" applyNumberFormat="1" applyFont="1" applyBorder="1" applyAlignment="1">
      <alignment horizontal="right"/>
    </xf>
    <xf numFmtId="4" fontId="12" fillId="0" borderId="6" xfId="0" applyNumberFormat="1" applyFont="1" applyBorder="1" applyAlignment="1">
      <alignment vertical="center" wrapText="1"/>
    </xf>
    <xf numFmtId="2" fontId="17" fillId="0" borderId="0" xfId="0" applyNumberFormat="1" applyFont="1"/>
    <xf numFmtId="4" fontId="16" fillId="0" borderId="39" xfId="2" applyNumberFormat="1" applyFont="1" applyBorder="1" applyAlignment="1">
      <alignment horizontal="right"/>
    </xf>
    <xf numFmtId="4" fontId="16" fillId="0" borderId="40" xfId="2" applyNumberFormat="1" applyFont="1" applyBorder="1" applyAlignment="1">
      <alignment horizontal="right"/>
    </xf>
    <xf numFmtId="4" fontId="3" fillId="0" borderId="6" xfId="0" applyNumberFormat="1" applyFont="1" applyBorder="1"/>
    <xf numFmtId="0" fontId="12" fillId="0" borderId="25" xfId="0" applyFont="1" applyBorder="1" applyAlignment="1">
      <alignment vertical="center" wrapText="1"/>
    </xf>
    <xf numFmtId="4" fontId="8" fillId="0" borderId="26" xfId="0" applyNumberFormat="1" applyFont="1" applyBorder="1"/>
    <xf numFmtId="4" fontId="16" fillId="0" borderId="41" xfId="2" applyNumberFormat="1" applyFont="1" applyBorder="1" applyAlignment="1">
      <alignment horizontal="right"/>
    </xf>
    <xf numFmtId="0" fontId="12" fillId="0" borderId="0" xfId="0" applyFont="1" applyBorder="1" applyAlignment="1">
      <alignment vertical="center" wrapText="1"/>
    </xf>
    <xf numFmtId="4" fontId="8" fillId="0" borderId="0" xfId="0" applyNumberFormat="1" applyFont="1" applyBorder="1"/>
    <xf numFmtId="4" fontId="16" fillId="0" borderId="0" xfId="2" applyNumberFormat="1" applyFont="1" applyBorder="1" applyAlignment="1">
      <alignment horizontal="right"/>
    </xf>
    <xf numFmtId="0" fontId="17" fillId="0" borderId="0" xfId="0" applyFont="1" applyBorder="1"/>
    <xf numFmtId="2" fontId="2" fillId="0" borderId="0" xfId="0" applyNumberFormat="1" applyFont="1" applyBorder="1"/>
    <xf numFmtId="0" fontId="6" fillId="0" borderId="0" xfId="0" applyFont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/>
    <xf numFmtId="0" fontId="12" fillId="0" borderId="12" xfId="0" applyFont="1" applyBorder="1" applyAlignment="1">
      <alignment vertical="center" wrapText="1"/>
    </xf>
    <xf numFmtId="0" fontId="3" fillId="0" borderId="6" xfId="0" applyFont="1" applyBorder="1"/>
    <xf numFmtId="2" fontId="8" fillId="0" borderId="9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center"/>
    </xf>
    <xf numFmtId="4" fontId="2" fillId="0" borderId="9" xfId="0" applyNumberFormat="1" applyFont="1" applyFill="1" applyBorder="1" applyAlignment="1">
      <alignment horizontal="right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/>
    <xf numFmtId="4" fontId="2" fillId="0" borderId="14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4" fontId="8" fillId="0" borderId="29" xfId="0" applyNumberFormat="1" applyFont="1" applyBorder="1" applyAlignment="1">
      <alignment wrapText="1"/>
    </xf>
    <xf numFmtId="4" fontId="8" fillId="0" borderId="9" xfId="0" applyNumberFormat="1" applyFont="1" applyBorder="1" applyAlignment="1">
      <alignment wrapText="1"/>
    </xf>
    <xf numFmtId="9" fontId="8" fillId="0" borderId="6" xfId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7" fillId="0" borderId="6" xfId="0" applyFont="1" applyBorder="1"/>
    <xf numFmtId="0" fontId="20" fillId="0" borderId="12" xfId="0" applyFont="1" applyBorder="1" applyAlignment="1">
      <alignment horizontal="center" wrapText="1"/>
    </xf>
    <xf numFmtId="0" fontId="2" fillId="0" borderId="24" xfId="0" applyFont="1" applyBorder="1" applyAlignment="1"/>
    <xf numFmtId="4" fontId="2" fillId="0" borderId="23" xfId="0" applyNumberFormat="1" applyFont="1" applyBorder="1" applyAlignment="1">
      <alignment wrapText="1"/>
    </xf>
    <xf numFmtId="0" fontId="18" fillId="0" borderId="42" xfId="2" applyFont="1" applyBorder="1" applyAlignment="1">
      <alignment horizontal="center" wrapText="1"/>
    </xf>
    <xf numFmtId="4" fontId="18" fillId="0" borderId="43" xfId="2" applyNumberFormat="1" applyFont="1" applyBorder="1" applyAlignment="1">
      <alignment horizontal="center"/>
    </xf>
    <xf numFmtId="4" fontId="18" fillId="0" borderId="44" xfId="2" applyNumberFormat="1" applyFont="1" applyBorder="1" applyAlignment="1">
      <alignment horizontal="right"/>
    </xf>
    <xf numFmtId="0" fontId="16" fillId="0" borderId="18" xfId="2" applyFont="1" applyBorder="1" applyAlignment="1">
      <alignment wrapText="1"/>
    </xf>
    <xf numFmtId="4" fontId="3" fillId="0" borderId="20" xfId="2" applyNumberFormat="1" applyFont="1" applyBorder="1" applyAlignment="1">
      <alignment horizontal="right"/>
    </xf>
    <xf numFmtId="0" fontId="19" fillId="0" borderId="0" xfId="0" applyFont="1"/>
    <xf numFmtId="0" fontId="16" fillId="0" borderId="8" xfId="2" applyFont="1" applyBorder="1" applyAlignment="1">
      <alignment wrapText="1"/>
    </xf>
    <xf numFmtId="4" fontId="16" fillId="0" borderId="6" xfId="2" applyNumberFormat="1" applyFont="1" applyBorder="1"/>
    <xf numFmtId="0" fontId="16" fillId="0" borderId="10" xfId="2" applyFont="1" applyBorder="1" applyAlignment="1">
      <alignment wrapText="1"/>
    </xf>
    <xf numFmtId="4" fontId="3" fillId="0" borderId="11" xfId="2" applyNumberFormat="1" applyFont="1" applyBorder="1"/>
    <xf numFmtId="4" fontId="2" fillId="0" borderId="0" xfId="0" applyNumberFormat="1" applyFont="1" applyAlignment="1"/>
    <xf numFmtId="2" fontId="17" fillId="0" borderId="0" xfId="0" applyNumberFormat="1" applyFont="1" applyAlignment="1"/>
    <xf numFmtId="0" fontId="21" fillId="0" borderId="28" xfId="2" applyFont="1" applyBorder="1" applyAlignment="1">
      <alignment wrapText="1"/>
    </xf>
    <xf numFmtId="4" fontId="11" fillId="0" borderId="3" xfId="2" applyNumberFormat="1" applyFont="1" applyBorder="1" applyAlignment="1">
      <alignment horizontal="center"/>
    </xf>
    <xf numFmtId="4" fontId="3" fillId="0" borderId="29" xfId="2" applyNumberFormat="1" applyFont="1" applyBorder="1" applyAlignment="1">
      <alignment horizontal="right"/>
    </xf>
    <xf numFmtId="0" fontId="16" fillId="0" borderId="15" xfId="2" applyFont="1" applyBorder="1" applyAlignment="1">
      <alignment wrapText="1"/>
    </xf>
    <xf numFmtId="4" fontId="3" fillId="0" borderId="16" xfId="2" applyNumberFormat="1" applyFont="1" applyBorder="1"/>
    <xf numFmtId="4" fontId="3" fillId="0" borderId="17" xfId="2" applyNumberFormat="1" applyFont="1" applyBorder="1" applyAlignment="1">
      <alignment horizontal="right"/>
    </xf>
    <xf numFmtId="4" fontId="3" fillId="0" borderId="23" xfId="2" applyNumberFormat="1" applyFont="1" applyBorder="1" applyAlignment="1">
      <alignment horizontal="right"/>
    </xf>
    <xf numFmtId="0" fontId="16" fillId="0" borderId="12" xfId="2" applyFont="1" applyBorder="1" applyAlignment="1">
      <alignment wrapText="1"/>
    </xf>
    <xf numFmtId="4" fontId="3" fillId="0" borderId="13" xfId="2" applyNumberFormat="1" applyFont="1" applyBorder="1"/>
    <xf numFmtId="4" fontId="3" fillId="0" borderId="14" xfId="2" applyNumberFormat="1" applyFont="1" applyBorder="1" applyAlignment="1">
      <alignment horizontal="right"/>
    </xf>
    <xf numFmtId="2" fontId="18" fillId="0" borderId="0" xfId="2" applyNumberFormat="1" applyFont="1" applyFill="1" applyBorder="1" applyAlignment="1"/>
    <xf numFmtId="2" fontId="2" fillId="0" borderId="0" xfId="0" applyNumberFormat="1" applyFont="1" applyAlignment="1"/>
    <xf numFmtId="0" fontId="8" fillId="0" borderId="27" xfId="0" applyFont="1" applyBorder="1" applyAlignment="1">
      <alignment horizontal="center"/>
    </xf>
    <xf numFmtId="2" fontId="2" fillId="0" borderId="22" xfId="0" applyNumberFormat="1" applyFont="1" applyBorder="1"/>
    <xf numFmtId="4" fontId="8" fillId="0" borderId="23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8" fillId="0" borderId="6" xfId="0" applyFont="1" applyBorder="1"/>
    <xf numFmtId="9" fontId="3" fillId="0" borderId="0" xfId="1" applyFont="1"/>
    <xf numFmtId="2" fontId="8" fillId="0" borderId="6" xfId="0" applyNumberFormat="1" applyFont="1" applyBorder="1"/>
    <xf numFmtId="0" fontId="10" fillId="0" borderId="18" xfId="2" applyFont="1" applyBorder="1" applyAlignment="1">
      <alignment horizontal="center" vertical="center" wrapText="1"/>
    </xf>
    <xf numFmtId="4" fontId="8" fillId="0" borderId="19" xfId="0" applyNumberFormat="1" applyFont="1" applyBorder="1"/>
    <xf numFmtId="4" fontId="8" fillId="0" borderId="20" xfId="0" applyNumberFormat="1" applyFont="1" applyBorder="1"/>
    <xf numFmtId="4" fontId="13" fillId="0" borderId="9" xfId="2" applyNumberFormat="1" applyFont="1" applyBorder="1"/>
    <xf numFmtId="4" fontId="12" fillId="0" borderId="8" xfId="0" applyNumberFormat="1" applyFont="1" applyFill="1" applyBorder="1" applyAlignment="1">
      <alignment vertical="center" wrapText="1"/>
    </xf>
    <xf numFmtId="4" fontId="13" fillId="0" borderId="14" xfId="2" applyNumberFormat="1" applyFont="1" applyBorder="1"/>
    <xf numFmtId="4" fontId="3" fillId="0" borderId="9" xfId="0" applyNumberFormat="1" applyFont="1" applyBorder="1" applyAlignment="1">
      <alignment horizontal="right"/>
    </xf>
    <xf numFmtId="0" fontId="3" fillId="0" borderId="6" xfId="0" applyFont="1" applyBorder="1" applyAlignment="1">
      <alignment wrapText="1"/>
    </xf>
    <xf numFmtId="4" fontId="17" fillId="0" borderId="0" xfId="0" applyNumberFormat="1" applyFont="1" applyBorder="1"/>
    <xf numFmtId="0" fontId="3" fillId="0" borderId="12" xfId="0" applyFont="1" applyBorder="1" applyAlignment="1">
      <alignment wrapText="1"/>
    </xf>
    <xf numFmtId="4" fontId="3" fillId="0" borderId="13" xfId="0" applyNumberFormat="1" applyFont="1" applyBorder="1"/>
    <xf numFmtId="4" fontId="3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4" fontId="13" fillId="0" borderId="0" xfId="2" applyNumberFormat="1" applyFont="1" applyBorder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3">
    <cellStyle name="Excel Built-in Normal" xfId="2" xr:uid="{00000000-0005-0000-0000-000000000000}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Desktop\&#1060;&#1051;&#1045;&#1064;&#1050;&#1040;\&#1056;&#1040;&#1041;&#1054;&#1058;&#1040;\&#1054;&#1090;&#1095;&#1077;&#1090;&#1099;%20NEW%20&#8212;%20&#1082;&#1086;&#1087;&#1080;&#1103;\&#1071;&#1082;&#1086;&#1074;&#1083;&#1077;&#1074;&#1072;%208\&#1071;&#1082;&#1086;&#1074;&#1083;&#1077;&#1074;&#1072;%208%202017%20&#1075;&#1086;&#1076;-2018-19-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Desktop\&#1060;&#1051;&#1045;&#1064;&#1050;&#1040;\&#1056;&#1040;&#1041;&#1054;&#1058;&#1040;\&#1054;&#1090;&#1095;&#1077;&#1090;&#1099;%20NEW%20&#8212;%20&#1082;&#1086;&#1087;&#1080;&#1103;\&#1047;&#1074;&#1077;&#1079;&#1076;&#1085;&#1072;&#1103;%202&#1040;\&#1047;&#1074;&#1077;&#1079;&#1076;&#1085;&#1072;&#1103;%20&#1086;&#1090;&#1095;&#1077;&#1090;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Desktop\&#1060;&#1051;&#1045;&#1064;&#1050;&#1040;\&#1056;&#1040;&#1041;&#1054;&#1058;&#1040;\&#1041;&#1102;&#1076;&#1078;&#1077;&#1090;&#1099;%20&#8212;%20&#1082;&#1086;&#1087;&#1080;&#1103;\&#1058;&#1072;&#1088;&#1080;&#1092;&#1099;,%20&#1054;&#1044;&#1053;,%20&#1079;&#1087;&#1083;\&#1058;&#1072;&#1088;&#1080;&#1092;&#1099;%20&#1074;%20&#1088;&#1072;&#1079;&#1088;&#1072;&#1073;&#1086;&#1090;&#1082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Desktop\&#1060;&#1051;&#1045;&#1064;&#1050;&#1040;\&#1056;&#1040;&#1041;&#1054;&#1058;&#1040;\&#1054;&#1090;&#1095;&#1077;&#1090;&#1099;%20NEW%20&#8212;%20&#1082;&#1086;&#1087;&#1080;&#1103;\&#1057;&#1088;&#1077;&#1076;&#1085;&#1103;&#1103;%207\&#1057;&#1088;&#1077;&#1076;&#1085;&#1103;&#1103;%202018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Desktop\&#1060;&#1051;&#1045;&#1064;&#1050;&#1040;\&#1056;&#1040;&#1041;&#1054;&#1058;&#1040;\&#1054;&#1090;&#1095;&#1077;&#1090;&#1099;%20NEW%20&#8212;%20&#1082;&#1086;&#1087;&#1080;&#1103;\&#1056;&#1072;&#1073;&#1080;&#1085;&#1086;&#1074;&#1080;&#1095;&#1072;%20132-134\&#1056;&#1072;&#1073;&#1080;&#1085;&#1086;&#1074;&#1080;&#1095;&#1072;%202017-2018-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Desktop\&#1060;&#1051;&#1045;&#1064;&#1050;&#1040;\&#1056;&#1040;&#1041;&#1054;&#1058;&#1040;\&#1054;&#1090;&#1095;&#1077;&#1090;&#1099;%20NEW%20&#8212;%20&#1082;&#1086;&#1087;&#1080;&#1103;\&#1055;&#1077;&#1088;&#1077;&#1083;&#1077;&#1090;&#1072;%2012-1\&#1055;&#1077;&#1088;&#1077;&#1083;&#1077;&#1090;&#1072;%20&#1086;&#1090;&#1095;&#1077;&#1090;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Desktop\&#1060;&#1051;&#1045;&#1064;&#1050;&#1040;\&#1056;&#1040;&#1041;&#1054;&#1058;&#1040;\&#1054;&#1090;&#1095;&#1077;&#1090;&#1099;%20NEW%20&#8212;%20&#1082;&#1086;&#1087;&#1080;&#1103;\&#1054;&#1088;&#1076;&#1078;&#1086;&#1085;&#1080;&#1082;&#1080;&#1076;&#1079;&#1077;%2013\&#1054;&#1088;&#1076;&#1078;&#1086;&#1085;%20&#1086;&#1090;&#1095;&#1077;&#1090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Desktop\&#1060;&#1051;&#1045;&#1064;&#1050;&#1040;\&#1056;&#1040;&#1041;&#1054;&#1058;&#1040;\&#1054;&#1090;&#1095;&#1077;&#1090;&#1099;%20NEW%20&#8212;%20&#1082;&#1086;&#1087;&#1080;&#1103;\&#1051;&#1091;&#1082;&#1096;&#1077;&#1074;&#1080;&#1095;&#1072;%2023&#1072;\&#1051;&#1091;&#1082;&#1072;&#1096;&#1077;&#1074;&#1080;&#1095;&#1072;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Desktop\&#1060;&#1051;&#1045;&#1064;&#1050;&#1040;\&#1056;&#1040;&#1041;&#1054;&#1058;&#1040;\&#1054;&#1090;&#1095;&#1077;&#1090;&#1099;%20NEW%20&#8212;%20&#1082;&#1086;&#1087;&#1080;&#1103;\&#1044;&#1086;&#1073;&#1088;&#1086;&#1074;&#1086;&#1083;&#1100;&#1089;&#1082;&#1086;&#1075;&#1086;%207\&#1044;&#1086;&#1073;&#1088;&#1086;&#1074;&#1086;&#1083;&#1100;&#1089;&#1082;&#1086;&#1075;&#1086;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Desktop\&#1060;&#1051;&#1045;&#1064;&#1050;&#1040;\&#1056;&#1040;&#1041;&#1054;&#1058;&#1040;\&#1054;&#1090;&#1095;&#1077;&#1090;&#1099;%20NEW%20&#8212;%20&#1082;&#1086;&#1087;&#1080;&#1103;\&#1042;&#1086;&#1083;&#1093;&#1086;&#1074;&#1089;&#1090;&#1088;&#1086;&#1103;%2079\&#1042;&#1086;&#1083;&#1093;&#1086;&#1074;.79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год "/>
      <sheetName val="1 кв.2017"/>
      <sheetName val="нач.опл.1 кв.2017"/>
      <sheetName val="26 сч. 1 кв."/>
      <sheetName val="матер.1кв.2017"/>
      <sheetName val="2 кв.2017 "/>
      <sheetName val="нач.опл. 2 кв."/>
      <sheetName val="26.сч. 2 кв."/>
      <sheetName val="матер.2 кв.2017"/>
      <sheetName val="для собрания"/>
      <sheetName val="3 кв.2017 "/>
      <sheetName val="нач.+опл"/>
      <sheetName val="26сч."/>
      <sheetName val="матер 3кв."/>
      <sheetName val="Яковлева"/>
      <sheetName val="4 кв.2017"/>
      <sheetName val="нач.+опл 4 кв."/>
      <sheetName val="матер 4кв."/>
      <sheetName val="26 сч."/>
      <sheetName val="год.2017 "/>
      <sheetName val="тек.ремонт 2017"/>
      <sheetName val="1 кв.2018"/>
      <sheetName val="нач.+опл 1 кв.2018"/>
      <sheetName val="26 сч. 1 кв.2018"/>
      <sheetName val="матер.1 кв.2018"/>
      <sheetName val="2 кв.2018"/>
      <sheetName val="нач.+опл 2 кв."/>
      <sheetName val="26 сч. 2 кв.2018"/>
      <sheetName val="матер.2 кв.2018"/>
      <sheetName val="3 кв.2018"/>
      <sheetName val="нач+опл 3кв"/>
      <sheetName val="26сч 3кв.2018"/>
      <sheetName val="матер 3 кв.2018"/>
      <sheetName val="4 кв.2018"/>
      <sheetName val="нач+опл 4кв"/>
      <sheetName val="26 сч.4кв"/>
      <sheetName val="матер 4 кв."/>
      <sheetName val="2018 год"/>
      <sheetName val="1-2 кв. 2019 год "/>
      <sheetName val="нач+опл 1-2 к.19"/>
      <sheetName val="26 сч. 1-2 к.19"/>
      <sheetName val="матер.1-2к.19"/>
      <sheetName val="3 кв. 2019 год  "/>
      <sheetName val="нач+опл 3 кв.19"/>
      <sheetName val="26 сч.3 кв."/>
      <sheetName val="матер.3 кв.19"/>
      <sheetName val="4 кв. 2019 год "/>
      <sheetName val="нач+опл 4кв."/>
      <sheetName val="26 сч4кв"/>
      <sheetName val="матер 4 кв.19"/>
      <sheetName val="2019 год"/>
      <sheetName val="матер. 1кв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0">
          <cell r="C10">
            <v>-126191.60259999993</v>
          </cell>
        </row>
      </sheetData>
      <sheetData sheetId="20" refreshError="1"/>
      <sheetData sheetId="21">
        <row r="25">
          <cell r="C25">
            <v>22060.92</v>
          </cell>
        </row>
      </sheetData>
      <sheetData sheetId="22" refreshError="1"/>
      <sheetData sheetId="23" refreshError="1"/>
      <sheetData sheetId="24" refreshError="1"/>
      <sheetData sheetId="25">
        <row r="25">
          <cell r="C25">
            <v>13258.28</v>
          </cell>
        </row>
      </sheetData>
      <sheetData sheetId="26" refreshError="1"/>
      <sheetData sheetId="27" refreshError="1"/>
      <sheetData sheetId="28" refreshError="1"/>
      <sheetData sheetId="29">
        <row r="25">
          <cell r="C25">
            <v>3288.09</v>
          </cell>
        </row>
      </sheetData>
      <sheetData sheetId="30" refreshError="1"/>
      <sheetData sheetId="31" refreshError="1"/>
      <sheetData sheetId="32" refreshError="1"/>
      <sheetData sheetId="33">
        <row r="25">
          <cell r="C25">
            <v>11977.36</v>
          </cell>
        </row>
      </sheetData>
      <sheetData sheetId="34" refreshError="1"/>
      <sheetData sheetId="35" refreshError="1"/>
      <sheetData sheetId="36" refreshError="1"/>
      <sheetData sheetId="37">
        <row r="10">
          <cell r="C10">
            <v>-26306.26059999991</v>
          </cell>
        </row>
      </sheetData>
      <sheetData sheetId="38">
        <row r="6">
          <cell r="C6">
            <v>178882.38000000012</v>
          </cell>
        </row>
        <row r="12">
          <cell r="C12">
            <v>226371.38840000003</v>
          </cell>
        </row>
        <row r="20">
          <cell r="A20" t="str">
            <v>Незамедлительный вывоз твёрдых бытовых отходов при накоплении более 2,5куб.метра (сумму не израсход. перенесли в тек.рем.,)</v>
          </cell>
          <cell r="B20">
            <v>1.51</v>
          </cell>
        </row>
        <row r="21">
          <cell r="A21" t="str">
            <v>Вывоз крупногабаритного мусора</v>
          </cell>
          <cell r="B21">
            <v>0.5</v>
          </cell>
        </row>
        <row r="25">
          <cell r="C25">
            <v>15983.27</v>
          </cell>
        </row>
      </sheetData>
      <sheetData sheetId="39" refreshError="1"/>
      <sheetData sheetId="40" refreshError="1"/>
      <sheetData sheetId="41" refreshError="1"/>
      <sheetData sheetId="42">
        <row r="7">
          <cell r="C7">
            <v>149090.82</v>
          </cell>
        </row>
        <row r="12">
          <cell r="C12">
            <v>104155.96220000001</v>
          </cell>
        </row>
        <row r="23">
          <cell r="C23">
            <v>4473.26</v>
          </cell>
        </row>
      </sheetData>
      <sheetData sheetId="43" refreshError="1"/>
      <sheetData sheetId="44" refreshError="1"/>
      <sheetData sheetId="45" refreshError="1"/>
      <sheetData sheetId="46">
        <row r="7">
          <cell r="C7">
            <v>149090.82</v>
          </cell>
        </row>
        <row r="12">
          <cell r="C12">
            <v>105067.51220000001</v>
          </cell>
        </row>
        <row r="23">
          <cell r="C23">
            <v>8570.8100000000013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квартал"/>
      <sheetName val="год 2018"/>
      <sheetName val="нач+опл 18"/>
      <sheetName val="26 сч."/>
      <sheetName val="Лист4"/>
      <sheetName val="1-2 кв.2019"/>
      <sheetName val="нач.+опл 1-2 кв.19"/>
      <sheetName val="26 сч.1-2 кв.2019"/>
      <sheetName val="матер 1-2 кв.19"/>
      <sheetName val="3 кв.2019 "/>
      <sheetName val="нач.+опл.3 кв.19"/>
      <sheetName val="26 сч.3 кв."/>
      <sheetName val="матер.3 кв.19"/>
      <sheetName val="4 кв.2019 "/>
      <sheetName val="нач+опл 4 кв.19"/>
      <sheetName val="26 сч.4 кв."/>
      <sheetName val="матер.4 кв.19"/>
      <sheetName val="год 2019"/>
    </sheetNames>
    <sheetDataSet>
      <sheetData sheetId="0" refreshError="1"/>
      <sheetData sheetId="1">
        <row r="14">
          <cell r="C14">
            <v>22194.310000000005</v>
          </cell>
        </row>
      </sheetData>
      <sheetData sheetId="2" refreshError="1"/>
      <sheetData sheetId="3" refreshError="1"/>
      <sheetData sheetId="4" refreshError="1"/>
      <sheetData sheetId="5">
        <row r="10">
          <cell r="C10">
            <v>146405.15000000002</v>
          </cell>
        </row>
        <row r="11">
          <cell r="C11">
            <v>641344.91999999993</v>
          </cell>
        </row>
        <row r="12">
          <cell r="C12">
            <v>537275.37000000011</v>
          </cell>
        </row>
        <row r="17">
          <cell r="C17">
            <v>95146.632000000012</v>
          </cell>
        </row>
        <row r="18">
          <cell r="C18">
            <v>3883.5360000000001</v>
          </cell>
        </row>
        <row r="19">
          <cell r="C19">
            <v>66667.368000000002</v>
          </cell>
        </row>
        <row r="20">
          <cell r="C20">
            <v>43689.780000000006</v>
          </cell>
        </row>
        <row r="21">
          <cell r="C21">
            <v>75081.695999999996</v>
          </cell>
        </row>
        <row r="22">
          <cell r="C22">
            <v>4045.3500000000004</v>
          </cell>
        </row>
        <row r="23">
          <cell r="A23" t="str">
            <v>Незамедлительный вывоз твёрдых бытовых отходов при накоплении более 2,5куб.метра</v>
          </cell>
          <cell r="B23">
            <v>1.51</v>
          </cell>
          <cell r="C23">
            <v>12216.957</v>
          </cell>
        </row>
        <row r="24">
          <cell r="A24" t="str">
            <v>Вывоз крупногабаритного мусора</v>
          </cell>
          <cell r="B24">
            <v>0.5</v>
          </cell>
          <cell r="C24">
            <v>4045.3500000000004</v>
          </cell>
        </row>
        <row r="25">
          <cell r="C25">
            <v>25890.239999999998</v>
          </cell>
        </row>
        <row r="26">
          <cell r="C26">
            <v>809.06999999999994</v>
          </cell>
        </row>
        <row r="27">
          <cell r="C27">
            <v>485.44200000000001</v>
          </cell>
        </row>
        <row r="28">
          <cell r="C28">
            <v>5966.84</v>
          </cell>
        </row>
      </sheetData>
      <sheetData sheetId="6" refreshError="1"/>
      <sheetData sheetId="7" refreshError="1"/>
      <sheetData sheetId="8" refreshError="1"/>
      <sheetData sheetId="9">
        <row r="11">
          <cell r="C11">
            <v>245519.09000000003</v>
          </cell>
        </row>
        <row r="12">
          <cell r="C12">
            <v>246504.53</v>
          </cell>
        </row>
        <row r="17">
          <cell r="C17">
            <v>47573.316000000006</v>
          </cell>
        </row>
        <row r="18">
          <cell r="C18">
            <v>1941.768</v>
          </cell>
        </row>
        <row r="19">
          <cell r="C19">
            <v>33333.684000000001</v>
          </cell>
        </row>
        <row r="20">
          <cell r="C20">
            <v>21844.890000000003</v>
          </cell>
        </row>
        <row r="21">
          <cell r="C21">
            <v>37540.847999999998</v>
          </cell>
        </row>
        <row r="22">
          <cell r="C22">
            <v>2022.6750000000002</v>
          </cell>
        </row>
        <row r="23">
          <cell r="C23">
            <v>12945.119999999999</v>
          </cell>
        </row>
        <row r="24">
          <cell r="C24">
            <v>404.53499999999997</v>
          </cell>
        </row>
        <row r="25">
          <cell r="C25">
            <v>242.721</v>
          </cell>
        </row>
        <row r="26">
          <cell r="C26">
            <v>42528.520000000004</v>
          </cell>
        </row>
      </sheetData>
      <sheetData sheetId="10" refreshError="1"/>
      <sheetData sheetId="11" refreshError="1"/>
      <sheetData sheetId="12" refreshError="1"/>
      <sheetData sheetId="13">
        <row r="11">
          <cell r="C11">
            <v>262041.45</v>
          </cell>
        </row>
        <row r="12">
          <cell r="C12">
            <v>248843.42</v>
          </cell>
        </row>
        <row r="17">
          <cell r="C17">
            <v>47573.316000000006</v>
          </cell>
        </row>
        <row r="18">
          <cell r="C18">
            <v>1941.768</v>
          </cell>
        </row>
        <row r="19">
          <cell r="C19">
            <v>33333.684000000001</v>
          </cell>
        </row>
        <row r="20">
          <cell r="C20">
            <v>21844.890000000003</v>
          </cell>
        </row>
        <row r="21">
          <cell r="C21">
            <v>37540.847999999998</v>
          </cell>
        </row>
        <row r="22">
          <cell r="C22">
            <v>2022.6750000000002</v>
          </cell>
        </row>
        <row r="23">
          <cell r="C23">
            <v>12945.119999999999</v>
          </cell>
        </row>
        <row r="24">
          <cell r="C24">
            <v>404.53499999999997</v>
          </cell>
        </row>
        <row r="25">
          <cell r="C25">
            <v>242.721</v>
          </cell>
        </row>
        <row r="26">
          <cell r="C26">
            <v>3959.2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ти этажка"/>
      <sheetName val="новый (2017)"/>
      <sheetName val="новый (2017) 2"/>
      <sheetName val="новый (2017) 3"/>
      <sheetName val="новый (2017) 4"/>
      <sheetName val="новый (2017) 5"/>
      <sheetName val="новый (2017) 6"/>
      <sheetName val="новый (2017) 7"/>
      <sheetName val="новый (2017) 8"/>
      <sheetName val="новый (2017) 9"/>
      <sheetName val="новый (2017) 10"/>
      <sheetName val="новый (2017) 11"/>
      <sheetName val="Волгоград 32Б"/>
      <sheetName val="Волгр 40"/>
      <sheetName val="Волгр 44"/>
      <sheetName val="новый д4"/>
      <sheetName val="расчет"/>
      <sheetName val="новый нт20"/>
      <sheetName val="новый к 12.2 (2017)"/>
      <sheetName val="новый средний"/>
      <sheetName val="новый (2018) Л9"/>
      <sheetName val="новый (2018) Брат "/>
      <sheetName val="новый (2018) 16ВГ"/>
      <sheetName val="новый (2018) А2"/>
      <sheetName val="новый к 105"/>
      <sheetName val="новый к 107"/>
      <sheetName val="новый к 107 (2)"/>
      <sheetName val="новый з 2а"/>
      <sheetName val="кр.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D12">
            <v>0.30000000000000004</v>
          </cell>
        </row>
      </sheetData>
      <sheetData sheetId="13">
        <row r="22">
          <cell r="B22" t="str">
            <v>Содержание и обслуживание лифтов</v>
          </cell>
        </row>
      </sheetData>
      <sheetData sheetId="14"/>
      <sheetData sheetId="15">
        <row r="14">
          <cell r="J14">
            <v>3.69</v>
          </cell>
        </row>
      </sheetData>
      <sheetData sheetId="16"/>
      <sheetData sheetId="17">
        <row r="28">
          <cell r="B28" t="str">
            <v>Инвентарь,спецодежда,моющие средства и пр.</v>
          </cell>
        </row>
      </sheetData>
      <sheetData sheetId="18"/>
      <sheetData sheetId="19">
        <row r="14">
          <cell r="G14">
            <v>4</v>
          </cell>
        </row>
      </sheetData>
      <sheetData sheetId="20"/>
      <sheetData sheetId="21"/>
      <sheetData sheetId="22"/>
      <sheetData sheetId="23"/>
      <sheetData sheetId="24"/>
      <sheetData sheetId="25">
        <row r="18">
          <cell r="D18">
            <v>0.8</v>
          </cell>
        </row>
      </sheetData>
      <sheetData sheetId="26"/>
      <sheetData sheetId="27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2018"/>
      <sheetName val="26 сч."/>
      <sheetName val="нач+опл"/>
      <sheetName val="матер."/>
      <sheetName val="2 квартал 2018 "/>
      <sheetName val="нач.+опл 2 кв."/>
      <sheetName val="26 сч. 2кв."/>
      <sheetName val="матер.2 кв."/>
      <sheetName val="3 квартал 2018 "/>
      <sheetName val="нач.+опл 3кв"/>
      <sheetName val="26 сч.3 кв."/>
      <sheetName val="матер 3 кв."/>
      <sheetName val="4 квартал 2018 "/>
      <sheetName val="нач+опл.4 кв."/>
      <sheetName val="26 сч.4 кв."/>
      <sheetName val="матер. 4 кв."/>
      <sheetName val="4 квартал без тр"/>
      <sheetName val="2018  год"/>
      <sheetName val="1 квартал 2019"/>
      <sheetName val="нач+опл 1кв19"/>
      <sheetName val="26сч.1 кв19"/>
      <sheetName val="матер 1кв.19"/>
      <sheetName val="2 квартал 2019"/>
      <sheetName val="нач+опл 2 кв"/>
      <sheetName val="26 сч.2кв.19"/>
      <sheetName val="матер 2 кв.19"/>
      <sheetName val="3 квартал 2019"/>
      <sheetName val="нач+опл 3кв.19"/>
      <sheetName val="26 сч.3кв."/>
      <sheetName val="матер.3 кв.19"/>
      <sheetName val="4 квартал 2019"/>
      <sheetName val="нач.+опл.4кв.19"/>
      <sheetName val="26 сч.4 кв.19"/>
      <sheetName val="матер.4 кв.19"/>
      <sheetName val="2019 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D13">
            <v>50401.354199999987</v>
          </cell>
        </row>
      </sheetData>
      <sheetData sheetId="18">
        <row r="9">
          <cell r="D9">
            <v>135872.80999999994</v>
          </cell>
        </row>
        <row r="26">
          <cell r="B26" t="str">
            <v>Незамедлительный вывоз твёрдых бытовых отходов при накоплении более 2,5куб.метра</v>
          </cell>
          <cell r="C26">
            <v>1.51</v>
          </cell>
        </row>
        <row r="27">
          <cell r="B27" t="str">
            <v>Вывоз крупногабаритного мусора</v>
          </cell>
          <cell r="C27">
            <v>0.15</v>
          </cell>
        </row>
      </sheetData>
      <sheetData sheetId="19" refreshError="1"/>
      <sheetData sheetId="20" refreshError="1"/>
      <sheetData sheetId="21" refreshError="1"/>
      <sheetData sheetId="22">
        <row r="10">
          <cell r="D10">
            <v>325657.41000000003</v>
          </cell>
        </row>
      </sheetData>
      <sheetData sheetId="23" refreshError="1"/>
      <sheetData sheetId="24" refreshError="1"/>
      <sheetData sheetId="25" refreshError="1"/>
      <sheetData sheetId="26">
        <row r="10">
          <cell r="D10">
            <v>326889.02999999997</v>
          </cell>
        </row>
      </sheetData>
      <sheetData sheetId="27" refreshError="1"/>
      <sheetData sheetId="28" refreshError="1"/>
      <sheetData sheetId="29" refreshError="1"/>
      <sheetData sheetId="30">
        <row r="10">
          <cell r="D10">
            <v>326889.08999999997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  2016 "/>
      <sheetName val="1 кв.2017"/>
      <sheetName val="нач.+опл 1кв."/>
      <sheetName val="сч.26"/>
      <sheetName val="2 кв.2017 "/>
      <sheetName val="нач.+опл. 2кв."/>
      <sheetName val="26 сч.2 кв."/>
      <sheetName val="матер.2 кв."/>
      <sheetName val="3 кв.2017  "/>
      <sheetName val="нач+опл 3кв."/>
      <sheetName val="26сч. 3кв."/>
      <sheetName val="матер 3кв."/>
      <sheetName val="Рабиновича"/>
      <sheetName val="4 кв.2017 "/>
      <sheetName val="нач.+опл 4кв."/>
      <sheetName val="26 сч. 4кв."/>
      <sheetName val="матер. 4кв"/>
      <sheetName val="год 2017 "/>
      <sheetName val="тек.ремонт 2017"/>
      <sheetName val="1 кв.2018"/>
      <sheetName val="нач+опл 1кв.2018"/>
      <sheetName val="26 сч.1 кв.2018"/>
      <sheetName val="матер.1кв.2018"/>
      <sheetName val="2 кв.2018"/>
      <sheetName val="нач+опл. 2 кв."/>
      <sheetName val="26 сч.2 кв.2018"/>
      <sheetName val="матер 2 кв.2018"/>
      <sheetName val="3 кв.2018 "/>
      <sheetName val="нач.+опл.3кв."/>
      <sheetName val="26 сч. 3кв. 2018"/>
      <sheetName val="матер.3 кв.2018"/>
      <sheetName val="4 кв.2018 "/>
      <sheetName val="нач.+опл ."/>
      <sheetName val="26сч"/>
      <sheetName val="матер 4 кв."/>
      <sheetName val="год 2018  "/>
      <sheetName val=" 1-2 кв. год 2019"/>
      <sheetName val="нач+опл 1-2 кв.19"/>
      <sheetName val="26 сч.1-2 кв.19"/>
      <sheetName val="матер. 1-2 кв.19"/>
      <sheetName val=" 3 кв. год 2019 "/>
      <sheetName val="нач+опл 3 кв.19"/>
      <sheetName val="26 сч. 3кв.19"/>
      <sheetName val="матер.3 кв.19"/>
      <sheetName val="4 кв. год 2019 "/>
      <sheetName val="нач+опл 4кв.19"/>
      <sheetName val="26 сч.4кв.19"/>
      <sheetName val="матер.4кв.19"/>
      <sheetName val="год 2019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0">
          <cell r="D10">
            <v>-45522.342063803138</v>
          </cell>
        </row>
      </sheetData>
      <sheetData sheetId="36">
        <row r="6">
          <cell r="D6">
            <v>54330.130000000121</v>
          </cell>
        </row>
        <row r="23">
          <cell r="B23" t="str">
            <v>Незамедлительный вывоз твёрдых бытовых отходов при накоплении более 2,5куб.метра (сумму не израсход. перенесли в тек.рем.,)</v>
          </cell>
          <cell r="C23">
            <v>1.51</v>
          </cell>
        </row>
        <row r="24">
          <cell r="B24" t="str">
            <v>Вывоз крупногабаритного мусора</v>
          </cell>
          <cell r="C24">
            <v>0.5</v>
          </cell>
        </row>
      </sheetData>
      <sheetData sheetId="37" refreshError="1"/>
      <sheetData sheetId="38" refreshError="1"/>
      <sheetData sheetId="39" refreshError="1"/>
      <sheetData sheetId="40">
        <row r="7">
          <cell r="D7">
            <v>115833.51</v>
          </cell>
        </row>
      </sheetData>
      <sheetData sheetId="41" refreshError="1"/>
      <sheetData sheetId="42" refreshError="1"/>
      <sheetData sheetId="43" refreshError="1"/>
      <sheetData sheetId="44">
        <row r="7">
          <cell r="D7">
            <v>115833.51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 2018 наша ф."/>
      <sheetName val="год 2018 общ "/>
      <sheetName val="1 кв. 2019 наша ф."/>
      <sheetName val="1 кв.2019 общ.ф"/>
      <sheetName val="нач.+опл 1кв.19"/>
      <sheetName val="26 сч.1кв.19"/>
      <sheetName val="матер.1кв.19"/>
      <sheetName val="Справка 1 кв.2019"/>
      <sheetName val="Справка ОДН 1 кв.2019"/>
      <sheetName val="ФОТ ПЕР 1 кв."/>
      <sheetName val="Расшифровка 1 кв."/>
      <sheetName val="долж.1кв.19"/>
      <sheetName val="офисы 1кв."/>
      <sheetName val="2 кв. 2019 наша ф."/>
      <sheetName val="2 кв.2019 общ.ф"/>
      <sheetName val="нач+опл 2кв."/>
      <sheetName val="26 сч.2 кв."/>
      <sheetName val="матер.2кв."/>
      <sheetName val="справка 2 кв.2019"/>
      <sheetName val="Справка ОДН 2 кв.2019"/>
      <sheetName val="ФОТ ПЕР 2 кв. 19"/>
      <sheetName val="Расшифровка 2 кв.19"/>
      <sheetName val="долж 2кв.19"/>
      <sheetName val="офисы 2 кв2019"/>
      <sheetName val="3 кв. 2019 наша ф."/>
      <sheetName val="3 кв.2019 общ.ф"/>
      <sheetName val="нач.+опл 3 кв.19"/>
      <sheetName val="26 сч.3кв.19"/>
      <sheetName val="матер.3 кв.19"/>
      <sheetName val="справка 3 кв.2019"/>
      <sheetName val="Справка ОДН 3 кв.2019"/>
      <sheetName val="ФОТ ПЕР 3 кв. 19"/>
      <sheetName val="должники"/>
      <sheetName val="4 кв. 2019 наша ф. "/>
      <sheetName val="4 кв.2019 общ.ф"/>
      <sheetName val="нач.+опл. 4 кв.20"/>
      <sheetName val="26 сч.4 кв.20"/>
      <sheetName val="матер.4кв.19"/>
      <sheetName val="справка 4 кв.2019 "/>
      <sheetName val="Справка ОДН 4 кв.2019 "/>
      <sheetName val="ФОТ ПЕР 4 кв. 19 "/>
      <sheetName val="Расшифровка 3,4 кв.19 "/>
      <sheetName val="долж.4 кв."/>
      <sheetName val="год 2019 наша ф. "/>
      <sheetName val="год 2019 общ.ф"/>
      <sheetName val="матер.2 кв.20"/>
    </sheetNames>
    <sheetDataSet>
      <sheetData sheetId="0">
        <row r="11">
          <cell r="D11">
            <v>713089.6612903229</v>
          </cell>
        </row>
      </sheetData>
      <sheetData sheetId="1" refreshError="1"/>
      <sheetData sheetId="2">
        <row r="7">
          <cell r="D7">
            <v>1070118.57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3">
          <cell r="C23">
            <v>2.06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7">
          <cell r="D7">
            <v>1070062.29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7">
          <cell r="D7">
            <v>1073919.6200000001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7">
          <cell r="D7">
            <v>1073481.27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год"/>
      <sheetName val="1 кв.2019 "/>
      <sheetName val="нач+опл 1 кв."/>
      <sheetName val="сч.26 1 кв.2019"/>
      <sheetName val="матер.1 кв.2019"/>
      <sheetName val="2 кв.2019 "/>
      <sheetName val="нач+опл2 к"/>
      <sheetName val="26 сч.2 к"/>
      <sheetName val="матер 2 кв.19"/>
      <sheetName val="3 кв.2019 "/>
      <sheetName val="нач+опл 3 кв."/>
      <sheetName val="26 сч.3кв.19"/>
      <sheetName val="матер.3 кв.19"/>
      <sheetName val="4 кв.2019 "/>
      <sheetName val="нач.+опл.4 кв..19"/>
      <sheetName val="26 сч.4 кв.19"/>
      <sheetName val="матер.4 кв.19"/>
      <sheetName val="2019 год"/>
    </sheetNames>
    <sheetDataSet>
      <sheetData sheetId="0">
        <row r="10">
          <cell r="C10">
            <v>228898.38655721734</v>
          </cell>
        </row>
      </sheetData>
      <sheetData sheetId="1">
        <row r="6">
          <cell r="C6">
            <v>368988.17000000185</v>
          </cell>
        </row>
        <row r="12">
          <cell r="C12">
            <v>1089404.432</v>
          </cell>
        </row>
        <row r="26">
          <cell r="A26" t="str">
            <v>Незамедлительный вывоз ТБО при накоплении более 2,5куб.метра</v>
          </cell>
          <cell r="B26">
            <v>1.6</v>
          </cell>
        </row>
        <row r="27">
          <cell r="A27" t="str">
            <v>Вывоз крупногабаритного мусора</v>
          </cell>
          <cell r="B27">
            <v>0.5</v>
          </cell>
        </row>
      </sheetData>
      <sheetData sheetId="2" refreshError="1"/>
      <sheetData sheetId="3" refreshError="1"/>
      <sheetData sheetId="4" refreshError="1"/>
      <sheetData sheetId="5">
        <row r="7">
          <cell r="C7">
            <v>1105563.3999999999</v>
          </cell>
        </row>
        <row r="12">
          <cell r="C12">
            <v>1178063.9720000001</v>
          </cell>
        </row>
      </sheetData>
      <sheetData sheetId="6" refreshError="1"/>
      <sheetData sheetId="7" refreshError="1"/>
      <sheetData sheetId="8" refreshError="1"/>
      <sheetData sheetId="9">
        <row r="7">
          <cell r="C7">
            <v>1108718.17</v>
          </cell>
        </row>
        <row r="12">
          <cell r="C12">
            <v>1079021.702</v>
          </cell>
        </row>
      </sheetData>
      <sheetData sheetId="10" refreshError="1"/>
      <sheetData sheetId="11" refreshError="1"/>
      <sheetData sheetId="12" refreshError="1"/>
      <sheetData sheetId="13">
        <row r="7">
          <cell r="C7">
            <v>1108835.1599999999</v>
          </cell>
        </row>
        <row r="12">
          <cell r="C12">
            <v>1039506.612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год"/>
      <sheetName val="1кв.2019"/>
      <sheetName val="нач.+опл 1 кв."/>
      <sheetName val="26 сч.1кв"/>
      <sheetName val="матер 1 кв."/>
      <sheetName val="2 кв.2019 "/>
      <sheetName val="нач.+опл 2кв."/>
      <sheetName val="26сч.2 кв."/>
      <sheetName val="матер 2 кв,"/>
      <sheetName val="матер.3кв."/>
      <sheetName val="3 кв.2019 "/>
      <sheetName val="нач.+опл3кв."/>
      <sheetName val="26 сч.3кв.19"/>
      <sheetName val="матер.3кв.19"/>
      <sheetName val="4 кв.2019 "/>
      <sheetName val="нач+опл 4кв."/>
      <sheetName val="26 сч.4 кв.19"/>
      <sheetName val="матер.4 кв.19"/>
      <sheetName val="2019 год"/>
    </sheetNames>
    <sheetDataSet>
      <sheetData sheetId="0">
        <row r="10">
          <cell r="C10">
            <v>885163.74742165522</v>
          </cell>
        </row>
      </sheetData>
      <sheetData sheetId="1">
        <row r="6">
          <cell r="C6">
            <v>642925.59000000078</v>
          </cell>
        </row>
        <row r="26">
          <cell r="A26" t="str">
            <v>Незамедлительный вывоз твёрдых бытовых отходов при накоплении более 2,5куб.метра</v>
          </cell>
          <cell r="B26">
            <v>1.51</v>
          </cell>
        </row>
        <row r="27">
          <cell r="A27" t="str">
            <v>Вывоз крупногабаритного мусора</v>
          </cell>
          <cell r="B27">
            <v>0.5</v>
          </cell>
        </row>
      </sheetData>
      <sheetData sheetId="2" refreshError="1"/>
      <sheetData sheetId="3" refreshError="1"/>
      <sheetData sheetId="4" refreshError="1"/>
      <sheetData sheetId="5">
        <row r="7">
          <cell r="C7">
            <v>1141103.8199999998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7">
          <cell r="C7">
            <v>1143838.3999999999</v>
          </cell>
        </row>
      </sheetData>
      <sheetData sheetId="11" refreshError="1"/>
      <sheetData sheetId="12" refreshError="1"/>
      <sheetData sheetId="13" refreshError="1"/>
      <sheetData sheetId="14">
        <row r="7">
          <cell r="C7">
            <v>1043163.98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год"/>
      <sheetName val="1-2 кв.2019"/>
      <sheetName val="нач+опл 1-2 кв.19"/>
      <sheetName val="26 сч.1-2 к.19"/>
      <sheetName val="матер 1-2 к.19"/>
      <sheetName val="3 кв."/>
      <sheetName val="3 кв.2019 "/>
      <sheetName val="нач+опл.3 кв.19"/>
      <sheetName val="26 сч.3 кв."/>
      <sheetName val="матер 3 кв."/>
      <sheetName val="4 кв.2019 "/>
      <sheetName val="нач+опл 4 кв.19"/>
      <sheetName val="26 сч.4 кв.19"/>
      <sheetName val="матер 4 кв.19"/>
      <sheetName val="2019 год"/>
    </sheetNames>
    <sheetDataSet>
      <sheetData sheetId="0">
        <row r="75">
          <cell r="B75">
            <v>52611.061400000006</v>
          </cell>
        </row>
      </sheetData>
      <sheetData sheetId="1">
        <row r="7">
          <cell r="C7">
            <v>123505.21999999974</v>
          </cell>
        </row>
        <row r="29">
          <cell r="A29" t="str">
            <v>незамедлительный вывоз твёрдых бытовых отходов при накоплении более 2,5куб.метра</v>
          </cell>
          <cell r="B29">
            <v>1.51</v>
          </cell>
        </row>
        <row r="30">
          <cell r="A30" t="str">
            <v>вывоз крупногабаритного мусора</v>
          </cell>
          <cell r="B30">
            <v>0.5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8">
          <cell r="C8">
            <v>208160.77</v>
          </cell>
        </row>
      </sheetData>
      <sheetData sheetId="7" refreshError="1"/>
      <sheetData sheetId="8" refreshError="1"/>
      <sheetData sheetId="9" refreshError="1"/>
      <sheetData sheetId="10">
        <row r="8">
          <cell r="C8">
            <v>206805.83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 2018 "/>
      <sheetName val="1 кв 2019"/>
      <sheetName val="нач.+опл1 кв.19"/>
      <sheetName val="26 сч.1кв.19"/>
      <sheetName val="матер.1кв.19"/>
      <sheetName val="2 кв 2019 "/>
      <sheetName val="нач+опл 2кв."/>
      <sheetName val="26 сч.2 кв."/>
      <sheetName val="матер 2 кв."/>
      <sheetName val="3 кв 2019 "/>
      <sheetName val="нач+опл 3 кв.19"/>
      <sheetName val="26 сч.3 кв.19"/>
      <sheetName val="матер.3кв.19"/>
      <sheetName val="4 кв 2019 "/>
      <sheetName val="нач,+опл 4кв.19"/>
      <sheetName val="26 сч.19 4 кв."/>
      <sheetName val="матер.4 кв.19"/>
      <sheetName val="год 2019 "/>
    </sheetNames>
    <sheetDataSet>
      <sheetData sheetId="0">
        <row r="10">
          <cell r="C10">
            <v>222100.96366451611</v>
          </cell>
        </row>
      </sheetData>
      <sheetData sheetId="1">
        <row r="6">
          <cell r="C6">
            <v>156606.13999999996</v>
          </cell>
        </row>
        <row r="23">
          <cell r="A23" t="str">
            <v>Незамедлительный вывоз твёрдых бытовых отходов при накоплении более 2,5куб.метра</v>
          </cell>
        </row>
        <row r="24">
          <cell r="A24" t="str">
            <v>Вывоз крупногабаритного мусора</v>
          </cell>
        </row>
      </sheetData>
      <sheetData sheetId="2" refreshError="1"/>
      <sheetData sheetId="3" refreshError="1"/>
      <sheetData sheetId="4" refreshError="1"/>
      <sheetData sheetId="5">
        <row r="7">
          <cell r="C7">
            <v>274536</v>
          </cell>
        </row>
      </sheetData>
      <sheetData sheetId="6" refreshError="1"/>
      <sheetData sheetId="7" refreshError="1"/>
      <sheetData sheetId="8" refreshError="1"/>
      <sheetData sheetId="9">
        <row r="7">
          <cell r="C7">
            <v>275614.89</v>
          </cell>
        </row>
      </sheetData>
      <sheetData sheetId="10" refreshError="1"/>
      <sheetData sheetId="11" refreshError="1"/>
      <sheetData sheetId="12" refreshError="1"/>
      <sheetData sheetId="13">
        <row r="7">
          <cell r="C7">
            <v>275614.89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2:X30"/>
  <sheetViews>
    <sheetView topLeftCell="A21" zoomScale="71" zoomScaleNormal="71" workbookViewId="0">
      <selection activeCell="C71" sqref="A31:C71"/>
    </sheetView>
  </sheetViews>
  <sheetFormatPr defaultColWidth="9.1796875" defaultRowHeight="13" outlineLevelCol="1" x14ac:dyDescent="0.3"/>
  <cols>
    <col min="1" max="1" width="61.81640625" style="1" customWidth="1"/>
    <col min="2" max="2" width="10.7265625" style="1" customWidth="1"/>
    <col min="3" max="3" width="14.26953125" style="72" customWidth="1"/>
    <col min="4" max="4" width="11.7265625" style="71" customWidth="1" outlineLevel="1"/>
    <col min="5" max="5" width="11" style="71" customWidth="1" outlineLevel="1"/>
    <col min="6" max="13" width="9.1796875" style="71" customWidth="1" outlineLevel="1"/>
    <col min="14" max="14" width="15.453125" style="2" customWidth="1"/>
    <col min="15" max="15" width="9.1796875" style="56" customWidth="1"/>
    <col min="16" max="16" width="13.7265625" style="2" customWidth="1"/>
    <col min="17" max="21" width="9.1796875" style="56" customWidth="1"/>
    <col min="22" max="22" width="12.26953125" style="56" customWidth="1"/>
    <col min="23" max="23" width="11.453125" style="1" customWidth="1"/>
    <col min="24" max="16384" width="9.1796875" style="1"/>
  </cols>
  <sheetData>
    <row r="2" spans="1:24" x14ac:dyDescent="0.3">
      <c r="B2" s="230" t="s">
        <v>164</v>
      </c>
      <c r="C2" s="230"/>
    </row>
    <row r="3" spans="1:24" x14ac:dyDescent="0.3">
      <c r="B3" s="230" t="s">
        <v>165</v>
      </c>
      <c r="C3" s="230"/>
      <c r="D3" s="74"/>
      <c r="E3" s="74"/>
    </row>
    <row r="5" spans="1:24" x14ac:dyDescent="0.3">
      <c r="A5" s="228" t="s">
        <v>0</v>
      </c>
      <c r="B5" s="229"/>
      <c r="C5" s="229"/>
    </row>
    <row r="6" spans="1:24" ht="26.25" customHeight="1" x14ac:dyDescent="0.3">
      <c r="A6" s="228" t="s">
        <v>157</v>
      </c>
      <c r="B6" s="228"/>
      <c r="C6" s="228"/>
      <c r="W6" s="56" t="s">
        <v>158</v>
      </c>
    </row>
    <row r="7" spans="1:24" ht="13.5" customHeight="1" x14ac:dyDescent="0.3">
      <c r="A7" s="228" t="s">
        <v>159</v>
      </c>
      <c r="B7" s="228"/>
      <c r="C7" s="228"/>
    </row>
    <row r="8" spans="1:24" x14ac:dyDescent="0.3">
      <c r="A8" s="228" t="s">
        <v>160</v>
      </c>
      <c r="B8" s="228"/>
      <c r="C8" s="228"/>
    </row>
    <row r="9" spans="1:24" ht="13.5" thickBot="1" x14ac:dyDescent="0.35">
      <c r="A9" s="34"/>
      <c r="B9" s="34"/>
      <c r="C9" s="35"/>
    </row>
    <row r="10" spans="1:24" x14ac:dyDescent="0.3">
      <c r="A10" s="36" t="s">
        <v>4</v>
      </c>
      <c r="B10" s="29"/>
      <c r="C10" s="37">
        <v>178882.38000000012</v>
      </c>
    </row>
    <row r="11" spans="1:24" x14ac:dyDescent="0.3">
      <c r="A11" s="38" t="s">
        <v>161</v>
      </c>
      <c r="B11" s="30"/>
      <c r="C11" s="39">
        <v>611510.04</v>
      </c>
    </row>
    <row r="12" spans="1:24" x14ac:dyDescent="0.3">
      <c r="A12" s="38" t="s">
        <v>162</v>
      </c>
      <c r="B12" s="12">
        <f>+C12/C11</f>
        <v>1.0037769289936758</v>
      </c>
      <c r="C12" s="39">
        <v>613819.66999999993</v>
      </c>
      <c r="V12" s="119"/>
    </row>
    <row r="13" spans="1:24" x14ac:dyDescent="0.3">
      <c r="A13" s="38" t="s">
        <v>7</v>
      </c>
      <c r="B13" s="30"/>
      <c r="C13" s="39">
        <v>176572.75000000023</v>
      </c>
    </row>
    <row r="14" spans="1:24" x14ac:dyDescent="0.3">
      <c r="A14" s="38" t="s">
        <v>8</v>
      </c>
      <c r="B14" s="40"/>
      <c r="C14" s="39">
        <v>67783.893800000093</v>
      </c>
      <c r="D14" s="148"/>
      <c r="F14" s="67"/>
      <c r="N14" s="56"/>
      <c r="P14" s="57">
        <f>+'[1]год.2017 '!C10</f>
        <v>-126191.60259999993</v>
      </c>
      <c r="W14" s="56"/>
      <c r="X14" s="56"/>
    </row>
    <row r="15" spans="1:24" x14ac:dyDescent="0.3">
      <c r="A15" s="38"/>
      <c r="B15" s="40"/>
      <c r="C15" s="39"/>
      <c r="N15" s="57"/>
      <c r="P15" s="56">
        <f>+B29*2743.8*12</f>
        <v>137629.008</v>
      </c>
      <c r="V15" s="57"/>
      <c r="W15" s="57"/>
      <c r="X15" s="56"/>
    </row>
    <row r="16" spans="1:24" ht="19.5" customHeight="1" x14ac:dyDescent="0.3">
      <c r="A16" s="44" t="s">
        <v>9</v>
      </c>
      <c r="B16" s="45">
        <f>SUM(B17:B29)</f>
        <v>18.093</v>
      </c>
      <c r="C16" s="39">
        <f>SUM(C17:C29)</f>
        <v>435594.86280000012</v>
      </c>
      <c r="N16" s="57">
        <f>+'[1]1-2 кв. 2019 год '!C12+'[1]3 кв. 2019 год  '!C12+'[1]4 кв. 2019 год '!C12</f>
        <v>435594.8628</v>
      </c>
      <c r="P16" s="57">
        <f>+'[1]1 кв.2018'!C25+'[1]2 кв.2018'!C25+'[1]3 кв.2018'!C25+'[1]4 кв.2018'!C25</f>
        <v>50584.649999999994</v>
      </c>
      <c r="V16" s="57"/>
      <c r="W16" s="43"/>
      <c r="X16" s="56"/>
    </row>
    <row r="17" spans="1:24" ht="15" customHeight="1" x14ac:dyDescent="0.3">
      <c r="A17" s="163" t="s">
        <v>10</v>
      </c>
      <c r="B17" s="140">
        <v>3.65</v>
      </c>
      <c r="C17" s="219">
        <v>120178.44</v>
      </c>
      <c r="N17" s="57"/>
      <c r="P17" s="57">
        <f>+P15-P16</f>
        <v>87044.358000000007</v>
      </c>
      <c r="V17" s="43"/>
      <c r="W17" s="57"/>
      <c r="X17" s="56"/>
    </row>
    <row r="18" spans="1:24" ht="15.75" customHeight="1" x14ac:dyDescent="0.3">
      <c r="A18" s="112" t="s">
        <v>11</v>
      </c>
      <c r="B18" s="140">
        <v>0.17299999999999999</v>
      </c>
      <c r="C18" s="219">
        <v>5696.1287999999995</v>
      </c>
      <c r="N18" s="57"/>
      <c r="P18" s="57">
        <f>+P14+P15-P16</f>
        <v>-39147.244599999918</v>
      </c>
      <c r="V18" s="43"/>
      <c r="W18" s="57"/>
      <c r="X18" s="56"/>
    </row>
    <row r="19" spans="1:24" ht="15" customHeight="1" x14ac:dyDescent="0.3">
      <c r="A19" s="163" t="s">
        <v>26</v>
      </c>
      <c r="B19" s="140">
        <v>0.36</v>
      </c>
      <c r="C19" s="219">
        <v>11853.216</v>
      </c>
      <c r="N19" s="56"/>
      <c r="P19" s="56"/>
      <c r="Q19" s="2"/>
      <c r="R19" s="2"/>
      <c r="S19" s="2"/>
      <c r="T19" s="2"/>
      <c r="U19" s="2"/>
      <c r="V19" s="41"/>
      <c r="W19" s="42"/>
    </row>
    <row r="20" spans="1:24" ht="36.75" customHeight="1" x14ac:dyDescent="0.3">
      <c r="A20" s="163" t="s">
        <v>163</v>
      </c>
      <c r="B20" s="140">
        <v>1.8</v>
      </c>
      <c r="C20" s="219">
        <v>59266.080000000002</v>
      </c>
      <c r="O20" s="2"/>
      <c r="Q20" s="2"/>
      <c r="R20" s="2"/>
      <c r="S20" s="2"/>
      <c r="T20" s="2"/>
      <c r="U20" s="2"/>
      <c r="V20" s="41"/>
    </row>
    <row r="21" spans="1:24" ht="18" customHeight="1" x14ac:dyDescent="0.3">
      <c r="A21" s="163" t="s">
        <v>30</v>
      </c>
      <c r="B21" s="140">
        <v>1.64</v>
      </c>
      <c r="C21" s="219">
        <v>53997.984000000004</v>
      </c>
      <c r="O21" s="2"/>
      <c r="Q21" s="2"/>
      <c r="R21" s="2"/>
      <c r="S21" s="2"/>
      <c r="T21" s="2"/>
      <c r="U21" s="2"/>
      <c r="V21" s="41"/>
    </row>
    <row r="22" spans="1:24" x14ac:dyDescent="0.3">
      <c r="A22" s="163" t="s">
        <v>15</v>
      </c>
      <c r="B22" s="140">
        <v>0.18</v>
      </c>
      <c r="C22" s="219">
        <v>4035.6</v>
      </c>
      <c r="D22" s="68"/>
      <c r="N22" s="57">
        <f>+B22*12*2743.8</f>
        <v>5926.6080000000011</v>
      </c>
      <c r="O22" s="57">
        <f>+N22-C22</f>
        <v>1891.0080000000012</v>
      </c>
      <c r="Q22" s="2"/>
      <c r="R22" s="2"/>
      <c r="S22" s="2"/>
      <c r="T22" s="2"/>
      <c r="U22" s="2"/>
      <c r="V22" s="41"/>
    </row>
    <row r="23" spans="1:24" ht="15" customHeight="1" x14ac:dyDescent="0.3">
      <c r="A23" s="163" t="s">
        <v>32</v>
      </c>
      <c r="B23" s="140">
        <v>2.9</v>
      </c>
      <c r="C23" s="219">
        <v>95484.24</v>
      </c>
      <c r="O23" s="2"/>
      <c r="Q23" s="2"/>
      <c r="R23" s="2"/>
      <c r="S23" s="2"/>
      <c r="T23" s="2"/>
      <c r="U23" s="2"/>
      <c r="V23" s="41"/>
    </row>
    <row r="24" spans="1:24" ht="15" customHeight="1" x14ac:dyDescent="0.3">
      <c r="A24" s="109" t="str">
        <f>+'[1]1-2 кв. 2019 год '!A20</f>
        <v>Незамедлительный вывоз твёрдых бытовых отходов при накоплении более 2,5куб.метра (сумму не израсход. перенесли в тек.рем.,)</v>
      </c>
      <c r="B24" s="220">
        <f>+'[1]1-2 кв. 2019 год '!B20</f>
        <v>1.51</v>
      </c>
      <c r="C24" s="219">
        <v>12429.414000000001</v>
      </c>
      <c r="O24" s="2"/>
      <c r="Q24" s="2"/>
      <c r="R24" s="2"/>
      <c r="S24" s="2"/>
      <c r="T24" s="2"/>
      <c r="U24" s="2"/>
      <c r="V24" s="41"/>
    </row>
    <row r="25" spans="1:24" ht="15" customHeight="1" x14ac:dyDescent="0.3">
      <c r="A25" s="109" t="str">
        <f>+'[1]1-2 кв. 2019 год '!A21</f>
        <v>Вывоз крупногабаритного мусора</v>
      </c>
      <c r="B25" s="220">
        <f>+'[1]1-2 кв. 2019 год '!B21</f>
        <v>0.5</v>
      </c>
      <c r="C25" s="219">
        <v>4115.7000000000007</v>
      </c>
      <c r="O25" s="2"/>
      <c r="Q25" s="2"/>
      <c r="R25" s="2"/>
      <c r="S25" s="2"/>
      <c r="T25" s="2"/>
      <c r="U25" s="2"/>
      <c r="V25" s="41"/>
    </row>
    <row r="26" spans="1:24" ht="27.75" customHeight="1" x14ac:dyDescent="0.3">
      <c r="A26" s="163" t="s">
        <v>118</v>
      </c>
      <c r="B26" s="140">
        <v>0.05</v>
      </c>
      <c r="C26" s="219">
        <v>1646.2800000000002</v>
      </c>
      <c r="N26" s="57"/>
      <c r="O26" s="2"/>
      <c r="Q26" s="2"/>
      <c r="R26" s="2"/>
      <c r="S26" s="2"/>
      <c r="T26" s="2"/>
      <c r="U26" s="2"/>
      <c r="V26" s="41"/>
    </row>
    <row r="27" spans="1:24" ht="15" customHeight="1" x14ac:dyDescent="0.3">
      <c r="A27" s="163" t="s">
        <v>33</v>
      </c>
      <c r="B27" s="140">
        <v>0.03</v>
      </c>
      <c r="C27" s="219">
        <v>987.76800000000003</v>
      </c>
      <c r="N27" s="56"/>
      <c r="O27" s="2"/>
      <c r="Q27" s="2"/>
      <c r="R27" s="2"/>
      <c r="S27" s="2"/>
      <c r="T27" s="2"/>
      <c r="U27" s="2"/>
      <c r="V27" s="41"/>
    </row>
    <row r="28" spans="1:24" ht="28.5" customHeight="1" x14ac:dyDescent="0.3">
      <c r="A28" s="163" t="s">
        <v>35</v>
      </c>
      <c r="B28" s="140">
        <v>1.1200000000000001</v>
      </c>
      <c r="C28" s="219">
        <v>36876.672000000006</v>
      </c>
      <c r="D28" s="221"/>
      <c r="E28" s="221"/>
      <c r="F28" s="221"/>
      <c r="G28" s="221"/>
      <c r="H28" s="147"/>
      <c r="I28" s="147"/>
      <c r="J28" s="147"/>
      <c r="K28" s="147"/>
      <c r="L28" s="147"/>
      <c r="M28" s="147"/>
      <c r="O28" s="2"/>
      <c r="Q28" s="2"/>
      <c r="R28" s="2"/>
      <c r="S28" s="2"/>
      <c r="T28" s="2"/>
      <c r="U28" s="2"/>
      <c r="V28" s="41"/>
    </row>
    <row r="29" spans="1:24" ht="23.25" customHeight="1" thickBot="1" x14ac:dyDescent="0.35">
      <c r="A29" s="222" t="s">
        <v>36</v>
      </c>
      <c r="B29" s="223">
        <v>4.18</v>
      </c>
      <c r="C29" s="224">
        <v>29027.340000000004</v>
      </c>
      <c r="D29" s="148"/>
      <c r="E29" s="148"/>
      <c r="N29" s="57">
        <f>+'[1]1-2 кв. 2019 год '!C25+'[1]3 кв. 2019 год  '!C23+'[1]4 кв. 2019 год '!C23</f>
        <v>29027.34</v>
      </c>
      <c r="V29" s="43"/>
    </row>
    <row r="30" spans="1:24" x14ac:dyDescent="0.3">
      <c r="A30" s="66"/>
      <c r="B30" s="67"/>
      <c r="C30" s="68"/>
      <c r="D30" s="148"/>
      <c r="E30" s="148"/>
      <c r="V30" s="57"/>
    </row>
  </sheetData>
  <mergeCells count="6">
    <mergeCell ref="A5:C5"/>
    <mergeCell ref="A6:C6"/>
    <mergeCell ref="A7:C7"/>
    <mergeCell ref="A8:C8"/>
    <mergeCell ref="B2:C2"/>
    <mergeCell ref="B3:C3"/>
  </mergeCells>
  <pageMargins left="0.31496062992125984" right="0.31496062992125984" top="0.35433070866141736" bottom="0.35433070866141736" header="0.31496062992125984" footer="0.31496062992125984"/>
  <pageSetup paperSize="9" scale="8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B2:AA46"/>
  <sheetViews>
    <sheetView topLeftCell="A22" zoomScale="72" zoomScaleNormal="72" workbookViewId="0">
      <selection activeCell="A35" sqref="A35:E68"/>
    </sheetView>
  </sheetViews>
  <sheetFormatPr defaultColWidth="9.1796875" defaultRowHeight="13" x14ac:dyDescent="0.3"/>
  <cols>
    <col min="1" max="1" width="4.1796875" style="1" customWidth="1"/>
    <col min="2" max="2" width="53.81640625" style="1" customWidth="1"/>
    <col min="3" max="3" width="8.54296875" style="1" customWidth="1"/>
    <col min="4" max="4" width="18.54296875" style="72" customWidth="1"/>
    <col min="5" max="5" width="14.26953125" style="2" customWidth="1"/>
    <col min="6" max="6" width="9.1796875" style="2" customWidth="1"/>
    <col min="7" max="14" width="9.1796875" style="1" customWidth="1"/>
    <col min="15" max="15" width="9.1796875" style="33" customWidth="1" collapsed="1"/>
    <col min="16" max="23" width="9.1796875" style="33" customWidth="1"/>
    <col min="24" max="25" width="9.1796875" style="1" customWidth="1"/>
    <col min="26" max="27" width="10.54296875" style="1" customWidth="1"/>
    <col min="28" max="16384" width="9.1796875" style="1"/>
  </cols>
  <sheetData>
    <row r="2" spans="2:27" x14ac:dyDescent="0.3">
      <c r="C2" s="230" t="s">
        <v>164</v>
      </c>
      <c r="D2" s="230"/>
      <c r="E2" s="71"/>
      <c r="F2" s="71"/>
    </row>
    <row r="3" spans="2:27" x14ac:dyDescent="0.3">
      <c r="C3" s="230" t="s">
        <v>165</v>
      </c>
      <c r="D3" s="230"/>
      <c r="E3" s="74"/>
      <c r="F3" s="74"/>
    </row>
    <row r="5" spans="2:27" x14ac:dyDescent="0.3">
      <c r="B5" s="228" t="s">
        <v>0</v>
      </c>
      <c r="C5" s="229"/>
      <c r="D5" s="229"/>
    </row>
    <row r="6" spans="2:27" ht="30" customHeight="1" x14ac:dyDescent="0.3">
      <c r="B6" s="231" t="s">
        <v>20</v>
      </c>
      <c r="C6" s="231"/>
      <c r="D6" s="231"/>
    </row>
    <row r="7" spans="2:27" ht="13.5" customHeight="1" x14ac:dyDescent="0.3">
      <c r="B7" s="228" t="s">
        <v>21</v>
      </c>
      <c r="C7" s="228"/>
      <c r="D7" s="228"/>
    </row>
    <row r="8" spans="2:27" x14ac:dyDescent="0.3">
      <c r="B8" s="228" t="s">
        <v>3</v>
      </c>
      <c r="C8" s="228"/>
      <c r="D8" s="228"/>
    </row>
    <row r="9" spans="2:27" ht="13.5" thickBot="1" x14ac:dyDescent="0.35">
      <c r="B9" s="34"/>
      <c r="C9" s="34"/>
      <c r="D9" s="35"/>
    </row>
    <row r="10" spans="2:27" x14ac:dyDescent="0.3">
      <c r="B10" s="36" t="s">
        <v>22</v>
      </c>
      <c r="C10" s="29"/>
      <c r="D10" s="37">
        <v>156606.13999999996</v>
      </c>
    </row>
    <row r="11" spans="2:27" x14ac:dyDescent="0.3">
      <c r="B11" s="38" t="s">
        <v>23</v>
      </c>
      <c r="C11" s="30"/>
      <c r="D11" s="39">
        <v>1127431.56</v>
      </c>
    </row>
    <row r="12" spans="2:27" x14ac:dyDescent="0.3">
      <c r="B12" s="38" t="s">
        <v>24</v>
      </c>
      <c r="C12" s="12">
        <f>+D12/D11</f>
        <v>0.93946234749717306</v>
      </c>
      <c r="D12" s="39">
        <v>1059179.5</v>
      </c>
    </row>
    <row r="13" spans="2:27" x14ac:dyDescent="0.3">
      <c r="B13" s="38" t="s">
        <v>25</v>
      </c>
      <c r="C13" s="30"/>
      <c r="D13" s="39">
        <v>224858.19999999995</v>
      </c>
    </row>
    <row r="14" spans="2:27" x14ac:dyDescent="0.3">
      <c r="B14" s="38" t="s">
        <v>8</v>
      </c>
      <c r="C14" s="40"/>
      <c r="D14" s="39">
        <v>283722.3936645161</v>
      </c>
      <c r="E14" s="41"/>
      <c r="F14" s="41"/>
      <c r="G14" s="42"/>
      <c r="Z14" s="43"/>
    </row>
    <row r="15" spans="2:27" x14ac:dyDescent="0.3">
      <c r="B15" s="38"/>
      <c r="C15" s="40"/>
      <c r="D15" s="39"/>
    </row>
    <row r="16" spans="2:27" ht="26.25" customHeight="1" x14ac:dyDescent="0.3">
      <c r="B16" s="44" t="s">
        <v>9</v>
      </c>
      <c r="C16" s="45">
        <f>SUM(C17:C33)</f>
        <v>18.079999999999998</v>
      </c>
      <c r="D16" s="39">
        <v>929197.77099999983</v>
      </c>
      <c r="E16" s="19"/>
      <c r="F16" s="19"/>
      <c r="O16" s="46"/>
      <c r="Z16" s="42"/>
      <c r="AA16" s="42"/>
    </row>
    <row r="17" spans="2:27" ht="28.5" customHeight="1" x14ac:dyDescent="0.3">
      <c r="B17" s="47" t="s">
        <v>10</v>
      </c>
      <c r="C17" s="48">
        <v>3.65</v>
      </c>
      <c r="D17" s="49">
        <v>197086.86</v>
      </c>
    </row>
    <row r="18" spans="2:27" ht="24.75" customHeight="1" x14ac:dyDescent="0.3">
      <c r="B18" s="50" t="s">
        <v>11</v>
      </c>
      <c r="C18" s="48">
        <v>0.17</v>
      </c>
      <c r="D18" s="49">
        <v>9179.387999999999</v>
      </c>
    </row>
    <row r="19" spans="2:27" ht="15" customHeight="1" x14ac:dyDescent="0.3">
      <c r="B19" s="47" t="s">
        <v>26</v>
      </c>
      <c r="C19" s="48">
        <v>0.35</v>
      </c>
      <c r="D19" s="49">
        <v>18898.739999999994</v>
      </c>
    </row>
    <row r="20" spans="2:27" ht="17.25" customHeight="1" x14ac:dyDescent="0.3">
      <c r="B20" s="47" t="s">
        <v>27</v>
      </c>
      <c r="C20" s="48">
        <v>1.1399999999999999</v>
      </c>
      <c r="D20" s="49">
        <v>61555.895999999993</v>
      </c>
    </row>
    <row r="21" spans="2:27" ht="27.75" customHeight="1" x14ac:dyDescent="0.3">
      <c r="B21" s="47" t="s">
        <v>28</v>
      </c>
      <c r="C21" s="48">
        <v>1.1399999999999999</v>
      </c>
      <c r="D21" s="49">
        <v>61555.895999999993</v>
      </c>
    </row>
    <row r="22" spans="2:27" ht="15" customHeight="1" x14ac:dyDescent="0.3">
      <c r="B22" s="47" t="s">
        <v>29</v>
      </c>
      <c r="C22" s="48">
        <v>0.88</v>
      </c>
      <c r="D22" s="49">
        <v>47516.832000000002</v>
      </c>
    </row>
    <row r="23" spans="2:27" ht="18" customHeight="1" x14ac:dyDescent="0.3">
      <c r="B23" s="47" t="s">
        <v>30</v>
      </c>
      <c r="C23" s="48">
        <v>1.53</v>
      </c>
      <c r="D23" s="49">
        <v>82614.491999999998</v>
      </c>
    </row>
    <row r="24" spans="2:27" x14ac:dyDescent="0.3">
      <c r="B24" s="47" t="s">
        <v>15</v>
      </c>
      <c r="C24" s="51">
        <v>0.18</v>
      </c>
      <c r="D24" s="49">
        <v>3900</v>
      </c>
      <c r="E24" s="52"/>
      <c r="O24" s="53"/>
      <c r="Z24" s="54"/>
    </row>
    <row r="25" spans="2:27" x14ac:dyDescent="0.3">
      <c r="B25" s="47" t="s">
        <v>31</v>
      </c>
      <c r="C25" s="48">
        <v>0.94</v>
      </c>
      <c r="D25" s="49">
        <v>50756.615999999995</v>
      </c>
      <c r="E25" s="55"/>
      <c r="O25" s="46"/>
      <c r="Z25" s="56"/>
      <c r="AA25" s="57"/>
    </row>
    <row r="26" spans="2:27" ht="12" customHeight="1" x14ac:dyDescent="0.3">
      <c r="B26" s="47" t="s">
        <v>32</v>
      </c>
      <c r="C26" s="48">
        <v>1.9</v>
      </c>
      <c r="D26" s="49">
        <v>102593.15999999999</v>
      </c>
      <c r="E26" s="58"/>
      <c r="Z26" s="56"/>
      <c r="AA26" s="56"/>
    </row>
    <row r="27" spans="2:27" ht="12" customHeight="1" x14ac:dyDescent="0.3">
      <c r="B27" s="47" t="str">
        <f>+'[9]1 кв 2019'!A23</f>
        <v>Незамедлительный вывоз твёрдых бытовых отходов при накоплении более 2,5куб.метра</v>
      </c>
      <c r="C27" s="48"/>
      <c r="D27" s="49">
        <v>20383.641</v>
      </c>
      <c r="E27" s="58"/>
      <c r="Z27" s="56"/>
      <c r="AA27" s="56"/>
    </row>
    <row r="28" spans="2:27" ht="12" customHeight="1" x14ac:dyDescent="0.3">
      <c r="B28" s="47" t="str">
        <f>+'[9]1 кв 2019'!A24</f>
        <v>Вывоз крупногабаритного мусора</v>
      </c>
      <c r="C28" s="48"/>
      <c r="D28" s="49">
        <v>0</v>
      </c>
      <c r="E28" s="58"/>
      <c r="Z28" s="56"/>
      <c r="AA28" s="56"/>
    </row>
    <row r="29" spans="2:27" ht="15" customHeight="1" x14ac:dyDescent="0.3">
      <c r="B29" s="47" t="s">
        <v>33</v>
      </c>
      <c r="C29" s="48">
        <v>0.03</v>
      </c>
      <c r="D29" s="49">
        <v>1619.8919999999998</v>
      </c>
      <c r="Z29" s="56"/>
      <c r="AA29" s="56"/>
    </row>
    <row r="30" spans="2:27" ht="15" customHeight="1" x14ac:dyDescent="0.3">
      <c r="B30" s="47" t="s">
        <v>34</v>
      </c>
      <c r="C30" s="48">
        <v>0.05</v>
      </c>
      <c r="D30" s="49">
        <v>2699.82</v>
      </c>
      <c r="Z30" s="56"/>
      <c r="AA30" s="56"/>
    </row>
    <row r="31" spans="2:27" ht="28.5" customHeight="1" x14ac:dyDescent="0.3">
      <c r="B31" s="47" t="s">
        <v>35</v>
      </c>
      <c r="C31" s="48">
        <v>1.1200000000000001</v>
      </c>
      <c r="D31" s="49">
        <v>60475.968000000001</v>
      </c>
      <c r="O31" s="46"/>
      <c r="Z31" s="3"/>
      <c r="AA31" s="59"/>
    </row>
    <row r="32" spans="2:27" x14ac:dyDescent="0.3">
      <c r="B32" s="47" t="s">
        <v>36</v>
      </c>
      <c r="C32" s="48">
        <v>4.3</v>
      </c>
      <c r="D32" s="49">
        <v>170563.09</v>
      </c>
      <c r="E32" s="41"/>
      <c r="F32" s="41"/>
      <c r="W32" s="46"/>
      <c r="X32" s="54"/>
      <c r="Z32" s="60"/>
      <c r="AA32" s="56"/>
    </row>
    <row r="33" spans="2:26" ht="18.75" customHeight="1" thickBot="1" x14ac:dyDescent="0.35">
      <c r="B33" s="61" t="s">
        <v>37</v>
      </c>
      <c r="C33" s="62">
        <v>0.7</v>
      </c>
      <c r="D33" s="63">
        <v>37797.479999999989</v>
      </c>
      <c r="F33" s="41"/>
      <c r="I33" s="64"/>
      <c r="J33" s="64"/>
      <c r="K33" s="65"/>
      <c r="L33" s="64"/>
      <c r="Z33" s="42"/>
    </row>
    <row r="34" spans="2:26" x14ac:dyDescent="0.3">
      <c r="B34" s="66"/>
      <c r="C34" s="67"/>
      <c r="D34" s="68"/>
      <c r="F34" s="41"/>
      <c r="I34" s="64"/>
      <c r="J34" s="64"/>
      <c r="K34" s="65"/>
      <c r="L34" s="64"/>
      <c r="Z34" s="42"/>
    </row>
    <row r="35" spans="2:26" x14ac:dyDescent="0.3">
      <c r="B35" s="170"/>
      <c r="C35" s="71"/>
      <c r="D35" s="225"/>
      <c r="E35" s="58"/>
      <c r="F35" s="58"/>
    </row>
    <row r="36" spans="2:26" x14ac:dyDescent="0.3">
      <c r="B36" s="71"/>
      <c r="C36" s="71"/>
      <c r="D36" s="225"/>
      <c r="E36" s="58"/>
      <c r="F36" s="58"/>
    </row>
    <row r="37" spans="2:26" x14ac:dyDescent="0.3">
      <c r="B37" s="71"/>
      <c r="C37" s="71"/>
      <c r="D37" s="225"/>
      <c r="E37" s="58"/>
      <c r="F37" s="58"/>
    </row>
    <row r="38" spans="2:26" x14ac:dyDescent="0.3">
      <c r="B38" s="170"/>
      <c r="C38" s="71"/>
      <c r="D38" s="225"/>
      <c r="E38" s="58"/>
      <c r="F38" s="58"/>
    </row>
    <row r="46" spans="2:26" x14ac:dyDescent="0.3">
      <c r="B46" s="1" t="s">
        <v>40</v>
      </c>
    </row>
  </sheetData>
  <mergeCells count="6">
    <mergeCell ref="B5:D5"/>
    <mergeCell ref="B6:D6"/>
    <mergeCell ref="B7:D7"/>
    <mergeCell ref="B8:D8"/>
    <mergeCell ref="C2:D2"/>
    <mergeCell ref="C3:D3"/>
  </mergeCells>
  <pageMargins left="0.70866141732283472" right="0.70866141732283472" top="0.35433070866141736" bottom="0.35433070866141736" header="0.31496062992125984" footer="0.31496062992125984"/>
  <pageSetup paperSize="9" scale="7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B1:S29"/>
  <sheetViews>
    <sheetView tabSelected="1" zoomScale="68" zoomScaleNormal="68" workbookViewId="0">
      <selection activeCell="A30" sqref="A30:E47"/>
    </sheetView>
  </sheetViews>
  <sheetFormatPr defaultColWidth="9.1796875" defaultRowHeight="13" x14ac:dyDescent="0.3"/>
  <cols>
    <col min="1" max="1" width="4.1796875" style="1" customWidth="1"/>
    <col min="2" max="2" width="65.7265625" style="1" customWidth="1"/>
    <col min="3" max="3" width="9" style="2" customWidth="1"/>
    <col min="4" max="4" width="16.1796875" style="2" customWidth="1"/>
    <col min="5" max="5" width="14" style="2" customWidth="1"/>
    <col min="6" max="6" width="8.26953125" style="2" customWidth="1"/>
    <col min="7" max="7" width="8.1796875" style="2" customWidth="1"/>
    <col min="8" max="8" width="7.453125" style="1" customWidth="1"/>
    <col min="9" max="16384" width="9.1796875" style="1"/>
  </cols>
  <sheetData>
    <row r="1" spans="2:19" ht="11.25" customHeight="1" x14ac:dyDescent="0.3"/>
    <row r="2" spans="2:19" s="2" customFormat="1" ht="16.5" customHeight="1" x14ac:dyDescent="0.3">
      <c r="B2" s="1"/>
      <c r="C2" s="230" t="s">
        <v>164</v>
      </c>
      <c r="D2" s="230"/>
      <c r="E2" s="71"/>
      <c r="F2" s="7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s="2" customFormat="1" ht="14.25" customHeight="1" x14ac:dyDescent="0.3">
      <c r="B3" s="1"/>
      <c r="C3" s="230" t="s">
        <v>165</v>
      </c>
      <c r="D3" s="230"/>
      <c r="E3" s="74"/>
      <c r="F3" s="7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s="2" customFormat="1" x14ac:dyDescent="0.3">
      <c r="B4" s="1"/>
      <c r="C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s="2" customFormat="1" ht="15.75" customHeight="1" x14ac:dyDescent="0.35">
      <c r="B5" s="238" t="s">
        <v>0</v>
      </c>
      <c r="C5" s="239"/>
      <c r="D5" s="23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s="2" customFormat="1" ht="42.75" customHeight="1" x14ac:dyDescent="0.3">
      <c r="B6" s="240" t="s">
        <v>1</v>
      </c>
      <c r="C6" s="240"/>
      <c r="D6" s="2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s="2" customFormat="1" ht="15.75" customHeight="1" x14ac:dyDescent="0.3">
      <c r="B7" s="238" t="s">
        <v>2</v>
      </c>
      <c r="C7" s="238"/>
      <c r="D7" s="23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s="2" customFormat="1" ht="15.75" customHeight="1" x14ac:dyDescent="0.3">
      <c r="B8" s="240" t="s">
        <v>3</v>
      </c>
      <c r="C8" s="240"/>
      <c r="D8" s="24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s="2" customFormat="1" ht="15.75" customHeight="1" thickBot="1" x14ac:dyDescent="0.35">
      <c r="B9" s="5"/>
      <c r="C9" s="5"/>
      <c r="D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s="2" customFormat="1" ht="15.75" customHeight="1" x14ac:dyDescent="0.3">
      <c r="B10" s="6" t="s">
        <v>4</v>
      </c>
      <c r="C10" s="7"/>
      <c r="D10" s="8">
        <f>+'[10]1-2 кв.2019'!C10</f>
        <v>146405.15000000002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s="2" customFormat="1" ht="15.75" customHeight="1" x14ac:dyDescent="0.3">
      <c r="B11" s="9" t="s">
        <v>5</v>
      </c>
      <c r="C11" s="10"/>
      <c r="D11" s="11">
        <f>+'[10]1-2 кв.2019'!C11+'[10]3 кв.2019 '!C11+'[10]4 кв.2019 '!C11</f>
        <v>1148905.46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s="2" customFormat="1" ht="15.75" customHeight="1" x14ac:dyDescent="0.3">
      <c r="B12" s="9" t="s">
        <v>6</v>
      </c>
      <c r="C12" s="12">
        <f>+D12/D11</f>
        <v>0.89878876543941244</v>
      </c>
      <c r="D12" s="11">
        <f>+'[10]1-2 кв.2019'!C12+'[10]3 кв.2019 '!C12+'[10]4 кв.2019 '!C12</f>
        <v>1032623.3200000002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s="2" customFormat="1" ht="15.75" customHeight="1" x14ac:dyDescent="0.3">
      <c r="B13" s="9" t="s">
        <v>7</v>
      </c>
      <c r="C13" s="10"/>
      <c r="D13" s="11">
        <f>+D10+D11-D12</f>
        <v>262687.28999999969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s="2" customFormat="1" ht="15.75" customHeight="1" x14ac:dyDescent="0.3">
      <c r="B14" s="9" t="s">
        <v>8</v>
      </c>
      <c r="C14" s="10"/>
      <c r="D14" s="11">
        <f>3.83*2696.9*12-D28+'[10]год 2018'!C14</f>
        <v>93689.274000000005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s="2" customFormat="1" ht="18" customHeight="1" x14ac:dyDescent="0.3">
      <c r="B15" s="13"/>
      <c r="C15" s="14"/>
      <c r="D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s="2" customFormat="1" ht="34.5" customHeight="1" x14ac:dyDescent="0.3">
      <c r="B16" s="16" t="s">
        <v>9</v>
      </c>
      <c r="C16" s="17">
        <f>SUM(C17:C28)</f>
        <v>26.380000000000006</v>
      </c>
      <c r="D16" s="18">
        <f>SUM(D17:D28)</f>
        <v>700115.09499999997</v>
      </c>
      <c r="E16" s="1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28.5" customHeight="1" x14ac:dyDescent="0.3">
      <c r="B17" s="20" t="s">
        <v>10</v>
      </c>
      <c r="C17" s="21">
        <v>5.88</v>
      </c>
      <c r="D17" s="15">
        <f>+'[10]1-2 кв.2019'!C17+'[10]3 кв.2019 '!C17+'[10]4 кв.2019 '!C17</f>
        <v>190293.26400000002</v>
      </c>
    </row>
    <row r="18" spans="2:19" s="2" customFormat="1" ht="18.75" customHeight="1" x14ac:dyDescent="0.3">
      <c r="B18" s="20" t="s">
        <v>11</v>
      </c>
      <c r="C18" s="21">
        <v>0.24</v>
      </c>
      <c r="D18" s="15">
        <f>+'[10]1-2 кв.2019'!C18+'[10]3 кв.2019 '!C18+'[10]4 кв.2019 '!C18</f>
        <v>7767.0720000000001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s="2" customFormat="1" ht="28.5" customHeight="1" x14ac:dyDescent="0.3">
      <c r="B19" s="22" t="s">
        <v>12</v>
      </c>
      <c r="C19" s="23">
        <v>4.12</v>
      </c>
      <c r="D19" s="15">
        <f>+'[10]1-2 кв.2019'!C19+'[10]3 кв.2019 '!C19+'[10]4 кв.2019 '!C19</f>
        <v>133334.736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s="2" customFormat="1" ht="28.5" customHeight="1" x14ac:dyDescent="0.3">
      <c r="B20" s="22" t="s">
        <v>13</v>
      </c>
      <c r="C20" s="23">
        <v>2.7</v>
      </c>
      <c r="D20" s="15">
        <f>+'[10]1-2 кв.2019'!C20+'[10]3 кв.2019 '!C20+'[10]4 кв.2019 '!C20</f>
        <v>87379.560000000012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s="2" customFormat="1" ht="28.5" customHeight="1" x14ac:dyDescent="0.3">
      <c r="B21" s="22" t="s">
        <v>14</v>
      </c>
      <c r="C21" s="23">
        <v>4.6399999999999997</v>
      </c>
      <c r="D21" s="15">
        <f>+'[10]1-2 кв.2019'!C21+'[10]3 кв.2019 '!C21+'[10]4 кв.2019 '!C21</f>
        <v>150163.39199999999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s="2" customFormat="1" ht="17.25" customHeight="1" x14ac:dyDescent="0.3">
      <c r="B22" s="22" t="s">
        <v>15</v>
      </c>
      <c r="C22" s="23">
        <v>0.25</v>
      </c>
      <c r="D22" s="15">
        <f>+'[10]1-2 кв.2019'!C22+'[10]3 кв.2019 '!C22+'[10]4 кв.2019 '!C22</f>
        <v>8090.7000000000007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s="2" customFormat="1" ht="31.5" customHeight="1" x14ac:dyDescent="0.3">
      <c r="B23" s="22" t="str">
        <f>+'[10]1-2 кв.2019'!A23</f>
        <v>Незамедлительный вывоз твёрдых бытовых отходов при накоплении более 2,5куб.метра</v>
      </c>
      <c r="C23" s="23">
        <f>+'[10]1-2 кв.2019'!B23</f>
        <v>1.51</v>
      </c>
      <c r="D23" s="15">
        <f>+'[10]1-2 кв.2019'!C23</f>
        <v>12216.957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s="2" customFormat="1" ht="17.25" customHeight="1" x14ac:dyDescent="0.3">
      <c r="B24" s="22" t="str">
        <f>+'[10]1-2 кв.2019'!A24</f>
        <v>Вывоз крупногабаритного мусора</v>
      </c>
      <c r="C24" s="23">
        <f>+'[10]1-2 кв.2019'!B24</f>
        <v>0.5</v>
      </c>
      <c r="D24" s="15">
        <f>+'[10]1-2 кв.2019'!C24</f>
        <v>4045.3500000000004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s="2" customFormat="1" ht="40.5" customHeight="1" x14ac:dyDescent="0.3">
      <c r="B25" s="22" t="s">
        <v>16</v>
      </c>
      <c r="C25" s="23">
        <v>1.6</v>
      </c>
      <c r="D25" s="15">
        <f>+'[10]1-2 кв.2019'!C25+'[10]3 кв.2019 '!C23+'[10]4 кв.2019 '!C23</f>
        <v>51780.479999999996</v>
      </c>
      <c r="G25" s="1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s="2" customFormat="1" ht="27.75" customHeight="1" x14ac:dyDescent="0.3">
      <c r="B26" s="24" t="s">
        <v>17</v>
      </c>
      <c r="C26" s="25">
        <v>0.05</v>
      </c>
      <c r="D26" s="15">
        <f>+'[10]1-2 кв.2019'!C26+'[10]3 кв.2019 '!C24+'[10]4 кв.2019 '!C24</f>
        <v>1618.1399999999999</v>
      </c>
      <c r="G26" s="1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s="2" customFormat="1" ht="17.25" customHeight="1" x14ac:dyDescent="0.3">
      <c r="B27" s="24" t="s">
        <v>18</v>
      </c>
      <c r="C27" s="25">
        <v>0.03</v>
      </c>
      <c r="D27" s="15">
        <f>+'[10]1-2 кв.2019'!C27+'[10]3 кв.2019 '!C25+'[10]4 кв.2019 '!C25</f>
        <v>970.88400000000001</v>
      </c>
      <c r="G27" s="1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28.5" customHeight="1" thickBot="1" x14ac:dyDescent="0.35">
      <c r="B28" s="26" t="s">
        <v>19</v>
      </c>
      <c r="C28" s="27">
        <f>3.2+0.7+0.96</f>
        <v>4.8600000000000003</v>
      </c>
      <c r="D28" s="28">
        <f>+'[10]1-2 кв.2019'!C28+'[10]3 кв.2019 '!C26+'[10]4 кв.2019 '!C26</f>
        <v>52454.559999999998</v>
      </c>
    </row>
    <row r="29" spans="2:19" ht="15" customHeight="1" x14ac:dyDescent="0.3">
      <c r="B29" s="226"/>
      <c r="C29" s="227"/>
      <c r="D29" s="55"/>
    </row>
  </sheetData>
  <mergeCells count="6">
    <mergeCell ref="B5:D5"/>
    <mergeCell ref="B6:D6"/>
    <mergeCell ref="B7:D7"/>
    <mergeCell ref="B8:D8"/>
    <mergeCell ref="C2:D2"/>
    <mergeCell ref="C3:D3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U37"/>
  <sheetViews>
    <sheetView topLeftCell="A26" zoomScale="68" zoomScaleNormal="68" workbookViewId="0">
      <selection activeCell="A37" sqref="A37:E75"/>
    </sheetView>
  </sheetViews>
  <sheetFormatPr defaultColWidth="9.1796875" defaultRowHeight="13" x14ac:dyDescent="0.3"/>
  <cols>
    <col min="1" max="1" width="3.26953125" style="1" customWidth="1"/>
    <col min="2" max="2" width="68.81640625" style="1" customWidth="1"/>
    <col min="3" max="3" width="12.81640625" style="2" customWidth="1"/>
    <col min="4" max="4" width="18" style="2" customWidth="1"/>
    <col min="5" max="5" width="12.453125" style="2" customWidth="1"/>
    <col min="6" max="6" width="11.453125" style="2" customWidth="1"/>
    <col min="7" max="9" width="9.1796875" style="2"/>
    <col min="10" max="16384" width="9.1796875" style="1"/>
  </cols>
  <sheetData>
    <row r="1" spans="1:21" hidden="1" x14ac:dyDescent="0.3"/>
    <row r="2" spans="1:21" ht="12.75" hidden="1" customHeight="1" x14ac:dyDescent="0.3"/>
    <row r="3" spans="1:21" ht="12.75" hidden="1" customHeight="1" x14ac:dyDescent="0.3"/>
    <row r="4" spans="1:21" s="2" customFormat="1" hidden="1" x14ac:dyDescent="0.3">
      <c r="A4" s="1"/>
      <c r="B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2" customFormat="1" x14ac:dyDescent="0.3">
      <c r="A5" s="1"/>
      <c r="B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2" customFormat="1" x14ac:dyDescent="0.3">
      <c r="A6" s="1"/>
      <c r="B6" s="1"/>
      <c r="C6" s="230" t="s">
        <v>164</v>
      </c>
      <c r="D6" s="230"/>
      <c r="E6" s="71"/>
      <c r="F6" s="7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2" customFormat="1" x14ac:dyDescent="0.3">
      <c r="A7" s="1"/>
      <c r="B7" s="1"/>
      <c r="C7" s="230" t="s">
        <v>165</v>
      </c>
      <c r="D7" s="230"/>
      <c r="E7" s="74"/>
      <c r="F7" s="7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2" customFormat="1" x14ac:dyDescent="0.3">
      <c r="A8" s="1"/>
      <c r="B8" s="1"/>
      <c r="C8" s="72"/>
      <c r="D8" s="72"/>
      <c r="E8" s="71"/>
      <c r="F8" s="7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9.5" customHeight="1" x14ac:dyDescent="0.3">
      <c r="A9" s="1"/>
      <c r="B9" s="228" t="s">
        <v>0</v>
      </c>
      <c r="C9" s="229"/>
      <c r="D9" s="2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2" customFormat="1" ht="39" customHeight="1" x14ac:dyDescent="0.3">
      <c r="A10" s="1"/>
      <c r="B10" s="231" t="s">
        <v>152</v>
      </c>
      <c r="C10" s="231"/>
      <c r="D10" s="2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2" customFormat="1" ht="15.75" customHeight="1" x14ac:dyDescent="0.3">
      <c r="A11" s="1"/>
      <c r="B11" s="228" t="s">
        <v>153</v>
      </c>
      <c r="C11" s="228"/>
      <c r="D11" s="22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2" customFormat="1" ht="22.5" customHeight="1" thickBot="1" x14ac:dyDescent="0.35">
      <c r="A12" s="1"/>
      <c r="B12" s="231" t="s">
        <v>70</v>
      </c>
      <c r="C12" s="231"/>
      <c r="D12" s="23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2" customFormat="1" ht="18" customHeight="1" x14ac:dyDescent="0.3">
      <c r="A13" s="1"/>
      <c r="B13" s="6" t="s">
        <v>22</v>
      </c>
      <c r="C13" s="7"/>
      <c r="D13" s="8">
        <v>135872.80999999994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" customFormat="1" ht="18" customHeight="1" x14ac:dyDescent="0.3">
      <c r="A14" s="1"/>
      <c r="B14" s="9" t="s">
        <v>154</v>
      </c>
      <c r="C14" s="210"/>
      <c r="D14" s="11">
        <v>1327787.79</v>
      </c>
      <c r="E14" s="1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" customFormat="1" ht="18" customHeight="1" x14ac:dyDescent="0.3">
      <c r="A15" s="1"/>
      <c r="B15" s="9" t="s">
        <v>71</v>
      </c>
      <c r="C15" s="12">
        <f>+D15/D14</f>
        <v>0.95047994830559479</v>
      </c>
      <c r="D15" s="11">
        <v>1262035.67</v>
      </c>
      <c r="E15" s="19"/>
      <c r="F15" s="21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" customFormat="1" ht="18" customHeight="1" x14ac:dyDescent="0.3">
      <c r="A16" s="1"/>
      <c r="B16" s="9" t="s">
        <v>155</v>
      </c>
      <c r="C16" s="210"/>
      <c r="D16" s="11">
        <v>201624.93000000017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" customFormat="1" ht="16.5" customHeight="1" x14ac:dyDescent="0.3">
      <c r="A17" s="1"/>
      <c r="B17" s="9" t="s">
        <v>8</v>
      </c>
      <c r="C17" s="212"/>
      <c r="D17" s="11">
        <v>164749.9356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" customFormat="1" ht="13.5" customHeight="1" x14ac:dyDescent="0.3">
      <c r="A18" s="1"/>
      <c r="B18" s="9"/>
      <c r="C18" s="212"/>
      <c r="D18" s="1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2" customFormat="1" ht="22.5" customHeight="1" x14ac:dyDescent="0.3">
      <c r="A19" s="1"/>
      <c r="B19" s="213" t="s">
        <v>9</v>
      </c>
      <c r="C19" s="214">
        <f>SUM(C20:C35)</f>
        <v>23.240000000000006</v>
      </c>
      <c r="D19" s="215">
        <v>1090766.1299999999</v>
      </c>
      <c r="E19" s="1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2" customFormat="1" ht="15.75" customHeight="1" x14ac:dyDescent="0.3">
      <c r="A20" s="1"/>
      <c r="B20" s="124" t="s">
        <v>10</v>
      </c>
      <c r="C20" s="21">
        <v>4.1500000000000004</v>
      </c>
      <c r="D20" s="216">
        <v>225892.80000000002</v>
      </c>
      <c r="E20" s="1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" customFormat="1" ht="31.5" customHeight="1" x14ac:dyDescent="0.3">
      <c r="A21" s="1"/>
      <c r="B21" s="124" t="s">
        <v>11</v>
      </c>
      <c r="C21" s="21">
        <v>0.17</v>
      </c>
      <c r="D21" s="216">
        <v>9253.44</v>
      </c>
      <c r="E21" s="1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" customFormat="1" ht="31.5" customHeight="1" x14ac:dyDescent="0.3">
      <c r="A22" s="1"/>
      <c r="B22" s="154" t="s">
        <v>105</v>
      </c>
      <c r="C22" s="23">
        <v>1.2</v>
      </c>
      <c r="D22" s="216">
        <v>65318.399999999994</v>
      </c>
      <c r="E22" s="1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" customFormat="1" ht="27.75" customHeight="1" x14ac:dyDescent="0.3">
      <c r="A23" s="1"/>
      <c r="B23" s="154" t="s">
        <v>13</v>
      </c>
      <c r="C23" s="23">
        <v>1.45</v>
      </c>
      <c r="D23" s="216">
        <v>78926.399999999994</v>
      </c>
      <c r="E23" s="1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" customFormat="1" ht="27.75" customHeight="1" x14ac:dyDescent="0.3">
      <c r="A24" s="1"/>
      <c r="B24" s="154" t="s">
        <v>14</v>
      </c>
      <c r="C24" s="23">
        <v>2.2000000000000002</v>
      </c>
      <c r="D24" s="216">
        <v>119750.40000000001</v>
      </c>
      <c r="E24" s="23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" customFormat="1" ht="23.25" customHeight="1" x14ac:dyDescent="0.3">
      <c r="A25" s="1"/>
      <c r="B25" s="154" t="s">
        <v>106</v>
      </c>
      <c r="C25" s="23">
        <v>1.71</v>
      </c>
      <c r="D25" s="216">
        <v>93078.720000000001</v>
      </c>
      <c r="E25" s="23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2" customFormat="1" ht="20.25" customHeight="1" x14ac:dyDescent="0.3">
      <c r="A26" s="1"/>
      <c r="B26" s="154" t="str">
        <f>+'[2]Волгр 40'!B22</f>
        <v>Содержание и обслуживание лифтов</v>
      </c>
      <c r="C26" s="23">
        <v>3.8</v>
      </c>
      <c r="D26" s="216">
        <v>206841.59999999998</v>
      </c>
      <c r="E26" s="1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2" customFormat="1" ht="18" customHeight="1" x14ac:dyDescent="0.3">
      <c r="A27" s="1"/>
      <c r="B27" s="154" t="s">
        <v>92</v>
      </c>
      <c r="C27" s="23">
        <v>0.06</v>
      </c>
      <c r="D27" s="216">
        <v>3265.92</v>
      </c>
      <c r="E27" s="1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2" customFormat="1" ht="15.75" customHeight="1" x14ac:dyDescent="0.3">
      <c r="A28" s="1"/>
      <c r="B28" s="154" t="s">
        <v>15</v>
      </c>
      <c r="C28" s="23">
        <v>0.18</v>
      </c>
      <c r="D28" s="216">
        <v>9797.76</v>
      </c>
      <c r="E28" s="1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2" customFormat="1" ht="15.75" customHeight="1" x14ac:dyDescent="0.3">
      <c r="A29" s="1"/>
      <c r="B29" s="154" t="s">
        <v>156</v>
      </c>
      <c r="C29" s="23">
        <v>0.94</v>
      </c>
      <c r="D29" s="216">
        <v>51166.079999999994</v>
      </c>
      <c r="E29" s="1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2" customFormat="1" ht="15.75" customHeight="1" x14ac:dyDescent="0.3">
      <c r="A30" s="1"/>
      <c r="B30" s="217" t="str">
        <f>+'[3]1 квартал 2019'!B26</f>
        <v>Незамедлительный вывоз твёрдых бытовых отходов при накоплении более 2,5куб.метра</v>
      </c>
      <c r="C30" s="23">
        <f>+'[3]1 квартал 2019'!C26</f>
        <v>1.51</v>
      </c>
      <c r="D30" s="216">
        <v>20548.080000000002</v>
      </c>
      <c r="E30" s="1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2" customFormat="1" ht="15.75" customHeight="1" x14ac:dyDescent="0.3">
      <c r="A31" s="1"/>
      <c r="B31" s="217" t="str">
        <f>+'[3]1 квартал 2019'!B27</f>
        <v>Вывоз крупногабаритного мусора</v>
      </c>
      <c r="C31" s="23">
        <f>+'[3]1 квартал 2019'!C27</f>
        <v>0.15</v>
      </c>
      <c r="D31" s="216">
        <v>2041.1999999999998</v>
      </c>
      <c r="E31" s="1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2" customFormat="1" ht="15.75" customHeight="1" x14ac:dyDescent="0.3">
      <c r="A32" s="1"/>
      <c r="B32" s="154" t="s">
        <v>108</v>
      </c>
      <c r="C32" s="23">
        <v>0.05</v>
      </c>
      <c r="D32" s="216">
        <v>2721.6000000000004</v>
      </c>
      <c r="E32" s="1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2" customFormat="1" ht="46.5" customHeight="1" x14ac:dyDescent="0.3">
      <c r="A33" s="1"/>
      <c r="B33" s="154" t="s">
        <v>16</v>
      </c>
      <c r="C33" s="23">
        <v>1.1200000000000001</v>
      </c>
      <c r="D33" s="216">
        <v>60963.840000000004</v>
      </c>
      <c r="E33" s="1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1" customHeight="1" x14ac:dyDescent="0.3">
      <c r="B34" s="124" t="s">
        <v>109</v>
      </c>
      <c r="C34" s="21">
        <v>4.45</v>
      </c>
      <c r="D34" s="216">
        <v>137314.32</v>
      </c>
      <c r="E34" s="57"/>
      <c r="F34" s="56"/>
    </row>
    <row r="35" spans="1:21" ht="21" customHeight="1" thickBot="1" x14ac:dyDescent="0.35">
      <c r="B35" s="157" t="str">
        <f>+'[2]новый нт20'!B28</f>
        <v>Инвентарь,спецодежда,моющие средства и пр.</v>
      </c>
      <c r="C35" s="27">
        <v>0.1</v>
      </c>
      <c r="D35" s="218">
        <v>3885.5699999999997</v>
      </c>
      <c r="E35" s="19"/>
      <c r="F35" s="59"/>
    </row>
    <row r="36" spans="1:21" s="2" customFormat="1" x14ac:dyDescent="0.3">
      <c r="A36" s="1"/>
      <c r="B36" s="73"/>
      <c r="E36" s="1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2" customFormat="1" x14ac:dyDescent="0.3">
      <c r="A37" s="1"/>
      <c r="B37" s="170"/>
      <c r="C37" s="58"/>
      <c r="D37" s="58"/>
      <c r="E37" s="58"/>
      <c r="F37" s="5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</sheetData>
  <mergeCells count="7">
    <mergeCell ref="C6:D6"/>
    <mergeCell ref="C7:D7"/>
    <mergeCell ref="B9:D9"/>
    <mergeCell ref="B10:D10"/>
    <mergeCell ref="B11:D11"/>
    <mergeCell ref="B12:D12"/>
    <mergeCell ref="E24:E25"/>
  </mergeCells>
  <pageMargins left="0.11811023622047245" right="0.11811023622047245" top="0.15748031496062992" bottom="0.15748031496062992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B2:G33"/>
  <sheetViews>
    <sheetView topLeftCell="A24" zoomScale="73" zoomScaleNormal="73" workbookViewId="0">
      <selection activeCell="A34" sqref="A34:E73"/>
    </sheetView>
  </sheetViews>
  <sheetFormatPr defaultColWidth="9.1796875" defaultRowHeight="13" x14ac:dyDescent="0.3"/>
  <cols>
    <col min="1" max="1" width="2.453125" style="1" customWidth="1"/>
    <col min="2" max="2" width="63" style="1" customWidth="1"/>
    <col min="3" max="3" width="10.26953125" style="1" customWidth="1"/>
    <col min="4" max="4" width="13.81640625" style="72" customWidth="1"/>
    <col min="5" max="5" width="14.26953125" style="1" customWidth="1"/>
    <col min="6" max="6" width="9.81640625" style="1" bestFit="1" customWidth="1"/>
    <col min="7" max="16384" width="9.1796875" style="1"/>
  </cols>
  <sheetData>
    <row r="2" spans="2:7" x14ac:dyDescent="0.3">
      <c r="C2" s="230" t="s">
        <v>164</v>
      </c>
      <c r="D2" s="230"/>
      <c r="E2" s="71"/>
      <c r="F2" s="71"/>
    </row>
    <row r="3" spans="2:7" x14ac:dyDescent="0.3">
      <c r="C3" s="230" t="s">
        <v>165</v>
      </c>
      <c r="D3" s="230"/>
      <c r="E3" s="74"/>
      <c r="F3" s="74"/>
    </row>
    <row r="5" spans="2:7" x14ac:dyDescent="0.3">
      <c r="B5" s="228" t="s">
        <v>0</v>
      </c>
      <c r="C5" s="229"/>
      <c r="D5" s="229"/>
    </row>
    <row r="6" spans="2:7" ht="28.5" customHeight="1" x14ac:dyDescent="0.3">
      <c r="B6" s="228" t="s">
        <v>144</v>
      </c>
      <c r="C6" s="228"/>
      <c r="D6" s="228"/>
    </row>
    <row r="7" spans="2:7" ht="18" customHeight="1" x14ac:dyDescent="0.3">
      <c r="B7" s="228" t="s">
        <v>145</v>
      </c>
      <c r="C7" s="228"/>
      <c r="D7" s="228"/>
    </row>
    <row r="8" spans="2:7" x14ac:dyDescent="0.3">
      <c r="B8" s="228" t="s">
        <v>3</v>
      </c>
      <c r="C8" s="228"/>
      <c r="D8" s="228"/>
    </row>
    <row r="9" spans="2:7" ht="13.5" thickBot="1" x14ac:dyDescent="0.35">
      <c r="B9" s="34"/>
      <c r="C9" s="34"/>
      <c r="D9" s="35"/>
    </row>
    <row r="10" spans="2:7" x14ac:dyDescent="0.3">
      <c r="B10" s="36" t="s">
        <v>4</v>
      </c>
      <c r="C10" s="29"/>
      <c r="D10" s="37">
        <v>54330.130000000121</v>
      </c>
    </row>
    <row r="11" spans="2:7" x14ac:dyDescent="0.3">
      <c r="B11" s="38" t="s">
        <v>146</v>
      </c>
      <c r="C11" s="30"/>
      <c r="D11" s="39">
        <v>474747.44999999995</v>
      </c>
    </row>
    <row r="12" spans="2:7" x14ac:dyDescent="0.3">
      <c r="B12" s="38" t="s">
        <v>147</v>
      </c>
      <c r="C12" s="12">
        <f>+D12/D11</f>
        <v>0.98452406642731849</v>
      </c>
      <c r="D12" s="39">
        <v>467400.29000000004</v>
      </c>
    </row>
    <row r="13" spans="2:7" x14ac:dyDescent="0.3">
      <c r="B13" s="38" t="s">
        <v>72</v>
      </c>
      <c r="C13" s="30"/>
      <c r="D13" s="39">
        <v>61677.290000000037</v>
      </c>
    </row>
    <row r="14" spans="2:7" ht="25.5" customHeight="1" thickBot="1" x14ac:dyDescent="0.35">
      <c r="B14" s="80" t="s">
        <v>148</v>
      </c>
      <c r="C14" s="81"/>
      <c r="D14" s="32">
        <v>-174200.91046380313</v>
      </c>
      <c r="E14" s="42"/>
      <c r="F14" s="42"/>
      <c r="G14" s="42"/>
    </row>
    <row r="15" spans="2:7" ht="13.5" thickBot="1" x14ac:dyDescent="0.35">
      <c r="B15" s="204"/>
      <c r="C15" s="205"/>
      <c r="D15" s="206"/>
      <c r="E15" s="42"/>
      <c r="F15" s="42"/>
    </row>
    <row r="16" spans="2:7" ht="27" customHeight="1" thickBot="1" x14ac:dyDescent="0.35">
      <c r="B16" s="85" t="s">
        <v>9</v>
      </c>
      <c r="C16" s="207">
        <f>SUM(C17:C32)</f>
        <v>19.830000000000002</v>
      </c>
      <c r="D16" s="208">
        <v>490897.10099999997</v>
      </c>
      <c r="E16" s="42"/>
    </row>
    <row r="17" spans="2:6" ht="26.25" customHeight="1" x14ac:dyDescent="0.3">
      <c r="B17" s="92" t="s">
        <v>10</v>
      </c>
      <c r="C17" s="118">
        <v>3.9</v>
      </c>
      <c r="D17" s="209">
        <v>94447.079999999987</v>
      </c>
      <c r="E17" s="42"/>
    </row>
    <row r="18" spans="2:6" ht="30.75" customHeight="1" x14ac:dyDescent="0.3">
      <c r="B18" s="186" t="s">
        <v>11</v>
      </c>
      <c r="C18" s="48">
        <v>0.17</v>
      </c>
      <c r="D18" s="49">
        <v>4116.924</v>
      </c>
      <c r="E18" s="42"/>
    </row>
    <row r="19" spans="2:6" ht="15" customHeight="1" x14ac:dyDescent="0.3">
      <c r="B19" s="47" t="s">
        <v>26</v>
      </c>
      <c r="C19" s="48">
        <v>0.6</v>
      </c>
      <c r="D19" s="49">
        <v>14530.32</v>
      </c>
    </row>
    <row r="20" spans="2:6" ht="15" customHeight="1" x14ac:dyDescent="0.3">
      <c r="B20" s="47" t="s">
        <v>132</v>
      </c>
      <c r="C20" s="48">
        <v>0.05</v>
      </c>
      <c r="D20" s="49">
        <v>1210.8600000000001</v>
      </c>
    </row>
    <row r="21" spans="2:6" ht="26.25" customHeight="1" x14ac:dyDescent="0.3">
      <c r="B21" s="47" t="s">
        <v>149</v>
      </c>
      <c r="C21" s="48">
        <v>2.71</v>
      </c>
      <c r="D21" s="49">
        <v>65628.611999999994</v>
      </c>
    </row>
    <row r="22" spans="2:6" ht="15" customHeight="1" x14ac:dyDescent="0.3">
      <c r="B22" s="47" t="s">
        <v>29</v>
      </c>
      <c r="C22" s="48">
        <v>0.88</v>
      </c>
      <c r="D22" s="49">
        <v>21311.135999999999</v>
      </c>
    </row>
    <row r="23" spans="2:6" ht="28.5" customHeight="1" x14ac:dyDescent="0.3">
      <c r="B23" s="47" t="s">
        <v>150</v>
      </c>
      <c r="C23" s="48">
        <v>1.76</v>
      </c>
      <c r="D23" s="49">
        <v>42622.271999999997</v>
      </c>
    </row>
    <row r="24" spans="2:6" x14ac:dyDescent="0.3">
      <c r="B24" s="47" t="s">
        <v>15</v>
      </c>
      <c r="C24" s="48">
        <v>0.18</v>
      </c>
      <c r="D24" s="49">
        <v>4359.0959999999995</v>
      </c>
    </row>
    <row r="25" spans="2:6" x14ac:dyDescent="0.3">
      <c r="B25" s="47" t="s">
        <v>31</v>
      </c>
      <c r="C25" s="48">
        <v>0.94</v>
      </c>
      <c r="D25" s="49">
        <v>22764.167999999998</v>
      </c>
    </row>
    <row r="26" spans="2:6" ht="14.25" customHeight="1" x14ac:dyDescent="0.3">
      <c r="B26" s="47" t="s">
        <v>32</v>
      </c>
      <c r="C26" s="48">
        <v>3.2</v>
      </c>
      <c r="D26" s="49">
        <v>77495.040000000008</v>
      </c>
    </row>
    <row r="27" spans="2:6" ht="25.5" customHeight="1" x14ac:dyDescent="0.3">
      <c r="B27" s="164" t="str">
        <f>+'[4] 1-2 кв. год 2019'!B23</f>
        <v>Незамедлительный вывоз твёрдых бытовых отходов при накоплении более 2,5куб.метра (сумму не израсход. перенесли в тек.рем.,)</v>
      </c>
      <c r="C27" s="101">
        <f>+'[4] 1-2 кв. год 2019'!C23</f>
        <v>1.51</v>
      </c>
      <c r="D27" s="49">
        <v>9141.9929999999986</v>
      </c>
    </row>
    <row r="28" spans="2:6" ht="14.25" customHeight="1" x14ac:dyDescent="0.3">
      <c r="B28" s="164" t="str">
        <f>+'[4] 1-2 кв. год 2019'!B24</f>
        <v>Вывоз крупногабаритного мусора</v>
      </c>
      <c r="C28" s="101">
        <f>+'[4] 1-2 кв. год 2019'!C24</f>
        <v>0.5</v>
      </c>
      <c r="D28" s="49">
        <v>3027.1499999999996</v>
      </c>
    </row>
    <row r="29" spans="2:6" ht="27.75" customHeight="1" x14ac:dyDescent="0.3">
      <c r="B29" s="47" t="s">
        <v>118</v>
      </c>
      <c r="C29" s="48">
        <v>0.05</v>
      </c>
      <c r="D29" s="49">
        <v>1210.8600000000001</v>
      </c>
    </row>
    <row r="30" spans="2:6" ht="15" customHeight="1" x14ac:dyDescent="0.3">
      <c r="B30" s="47" t="s">
        <v>33</v>
      </c>
      <c r="C30" s="48">
        <v>0.03</v>
      </c>
      <c r="D30" s="49">
        <v>726.51599999999985</v>
      </c>
    </row>
    <row r="31" spans="2:6" ht="28.5" customHeight="1" x14ac:dyDescent="0.3">
      <c r="B31" s="47" t="s">
        <v>35</v>
      </c>
      <c r="C31" s="48">
        <v>1.1200000000000001</v>
      </c>
      <c r="D31" s="49">
        <v>27123.263999999999</v>
      </c>
      <c r="F31" s="42"/>
    </row>
    <row r="32" spans="2:6" ht="26.5" thickBot="1" x14ac:dyDescent="0.35">
      <c r="B32" s="61" t="s">
        <v>151</v>
      </c>
      <c r="C32" s="62">
        <v>2.23</v>
      </c>
      <c r="D32" s="63">
        <v>101181.81</v>
      </c>
      <c r="E32" s="54"/>
      <c r="F32" s="54"/>
    </row>
    <row r="33" spans="2:6" x14ac:dyDescent="0.3">
      <c r="B33" s="66"/>
      <c r="C33" s="67"/>
      <c r="D33" s="68"/>
      <c r="E33" s="54"/>
      <c r="F33" s="54"/>
    </row>
  </sheetData>
  <mergeCells count="6">
    <mergeCell ref="B5:D5"/>
    <mergeCell ref="B6:D6"/>
    <mergeCell ref="B7:D7"/>
    <mergeCell ref="B8:D8"/>
    <mergeCell ref="C2:D2"/>
    <mergeCell ref="C3:D3"/>
  </mergeCells>
  <pageMargins left="0.31496062992125984" right="0.31496062992125984" top="0.35433070866141736" bottom="0.35433070866141736" header="0.31496062992125984" footer="0.31496062992125984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N41"/>
  <sheetViews>
    <sheetView topLeftCell="A30" zoomScale="78" zoomScaleNormal="78" workbookViewId="0">
      <selection activeCell="A42" sqref="A42:E79"/>
    </sheetView>
  </sheetViews>
  <sheetFormatPr defaultColWidth="8.81640625" defaultRowHeight="13" x14ac:dyDescent="0.3"/>
  <cols>
    <col min="1" max="1" width="4.1796875" style="1" customWidth="1"/>
    <col min="2" max="2" width="71.81640625" style="1" customWidth="1"/>
    <col min="3" max="3" width="9.7265625" style="1" customWidth="1"/>
    <col min="4" max="4" width="16.1796875" style="1" customWidth="1"/>
    <col min="5" max="5" width="13.1796875" style="1" customWidth="1"/>
    <col min="6" max="6" width="10.81640625" style="60" customWidth="1"/>
    <col min="7" max="7" width="9.7265625" style="60" customWidth="1"/>
    <col min="8" max="8" width="10.81640625" style="60" customWidth="1"/>
    <col min="9" max="9" width="8" style="60" customWidth="1"/>
    <col min="10" max="12" width="8.81640625" style="60"/>
    <col min="13" max="13" width="9.54296875" style="60" bestFit="1" customWidth="1"/>
    <col min="14" max="14" width="8.81640625" style="60"/>
    <col min="15" max="16384" width="8.81640625" style="1"/>
  </cols>
  <sheetData>
    <row r="2" spans="1:6" x14ac:dyDescent="0.3">
      <c r="C2" s="230" t="s">
        <v>164</v>
      </c>
      <c r="D2" s="230"/>
      <c r="E2" s="71"/>
      <c r="F2" s="71"/>
    </row>
    <row r="3" spans="1:6" x14ac:dyDescent="0.3">
      <c r="C3" s="230" t="s">
        <v>165</v>
      </c>
      <c r="D3" s="230"/>
      <c r="E3" s="74"/>
      <c r="F3" s="74"/>
    </row>
    <row r="5" spans="1:6" s="60" customFormat="1" ht="12.75" customHeight="1" x14ac:dyDescent="0.3">
      <c r="A5" s="1"/>
      <c r="B5" s="234" t="s">
        <v>122</v>
      </c>
      <c r="C5" s="234"/>
      <c r="D5" s="234"/>
      <c r="E5" s="1"/>
    </row>
    <row r="6" spans="1:6" s="60" customFormat="1" ht="36.75" customHeight="1" x14ac:dyDescent="0.3">
      <c r="A6" s="1"/>
      <c r="B6" s="235" t="s">
        <v>123</v>
      </c>
      <c r="C6" s="235"/>
      <c r="D6" s="235"/>
      <c r="E6" s="1"/>
    </row>
    <row r="7" spans="1:6" s="60" customFormat="1" ht="17.25" customHeight="1" x14ac:dyDescent="0.3">
      <c r="A7" s="1"/>
      <c r="B7" s="236" t="s">
        <v>81</v>
      </c>
      <c r="C7" s="236"/>
      <c r="D7" s="236"/>
      <c r="E7" s="1"/>
    </row>
    <row r="8" spans="1:6" s="60" customFormat="1" ht="11.25" customHeight="1" thickBot="1" x14ac:dyDescent="0.35">
      <c r="A8" s="1"/>
      <c r="B8" s="171"/>
      <c r="C8" s="171"/>
      <c r="D8" s="171"/>
      <c r="E8" s="1"/>
    </row>
    <row r="9" spans="1:6" s="60" customFormat="1" x14ac:dyDescent="0.3">
      <c r="A9" s="1"/>
      <c r="B9" s="36" t="s">
        <v>4</v>
      </c>
      <c r="C9" s="29"/>
      <c r="D9" s="172">
        <v>713089.6612903229</v>
      </c>
      <c r="E9" s="1"/>
    </row>
    <row r="10" spans="1:6" s="60" customFormat="1" x14ac:dyDescent="0.3">
      <c r="A10" s="1"/>
      <c r="B10" s="9" t="s">
        <v>124</v>
      </c>
      <c r="C10" s="30"/>
      <c r="D10" s="173">
        <v>85600</v>
      </c>
      <c r="E10" s="1"/>
    </row>
    <row r="11" spans="1:6" s="60" customFormat="1" x14ac:dyDescent="0.3">
      <c r="A11" s="1"/>
      <c r="B11" s="38" t="s">
        <v>46</v>
      </c>
      <c r="C11" s="174">
        <f>+D13/D11</f>
        <v>0.99877918362722773</v>
      </c>
      <c r="D11" s="79">
        <v>4287581.75</v>
      </c>
      <c r="E11" s="42"/>
    </row>
    <row r="12" spans="1:6" s="60" customFormat="1" x14ac:dyDescent="0.3">
      <c r="A12" s="1"/>
      <c r="B12" s="175" t="s">
        <v>125</v>
      </c>
      <c r="C12" s="158"/>
      <c r="D12" s="79">
        <v>81992.304000000004</v>
      </c>
      <c r="E12" s="1"/>
    </row>
    <row r="13" spans="1:6" s="60" customFormat="1" x14ac:dyDescent="0.3">
      <c r="A13" s="1"/>
      <c r="B13" s="38" t="s">
        <v>126</v>
      </c>
      <c r="C13" s="30"/>
      <c r="D13" s="79">
        <v>4282347.4000000004</v>
      </c>
      <c r="E13" s="42"/>
    </row>
    <row r="14" spans="1:6" s="60" customFormat="1" x14ac:dyDescent="0.3">
      <c r="A14" s="1"/>
      <c r="B14" s="175" t="s">
        <v>127</v>
      </c>
      <c r="C14" s="176"/>
      <c r="D14" s="79">
        <v>69713.584000000003</v>
      </c>
      <c r="E14" s="1"/>
    </row>
    <row r="15" spans="1:6" s="60" customFormat="1" x14ac:dyDescent="0.3">
      <c r="A15" s="1"/>
      <c r="B15" s="38" t="s">
        <v>25</v>
      </c>
      <c r="C15" s="12"/>
      <c r="D15" s="79">
        <v>718324.01129032299</v>
      </c>
      <c r="E15" s="1"/>
    </row>
    <row r="16" spans="1:6" s="60" customFormat="1" x14ac:dyDescent="0.3">
      <c r="A16" s="1"/>
      <c r="B16" s="175" t="s">
        <v>128</v>
      </c>
      <c r="C16" s="40"/>
      <c r="D16" s="79">
        <v>97878.720000000001</v>
      </c>
      <c r="E16" s="1"/>
    </row>
    <row r="17" spans="1:9" s="60" customFormat="1" ht="32.25" customHeight="1" thickBot="1" x14ac:dyDescent="0.35">
      <c r="A17" s="1"/>
      <c r="B17" s="177" t="s">
        <v>129</v>
      </c>
      <c r="C17" s="81"/>
      <c r="D17" s="82">
        <v>427595.90073999669</v>
      </c>
      <c r="E17" s="54"/>
    </row>
    <row r="18" spans="1:9" s="60" customFormat="1" ht="13.15" customHeight="1" thickBot="1" x14ac:dyDescent="0.35">
      <c r="A18" s="1"/>
      <c r="B18" s="178"/>
      <c r="C18" s="70"/>
      <c r="D18" s="179"/>
      <c r="E18" s="1"/>
    </row>
    <row r="19" spans="1:9" s="60" customFormat="1" ht="16.5" customHeight="1" thickBot="1" x14ac:dyDescent="0.35">
      <c r="A19" s="1"/>
      <c r="B19" s="180" t="s">
        <v>9</v>
      </c>
      <c r="C19" s="181">
        <f>SUM(C20:C36)</f>
        <v>16.699999999999996</v>
      </c>
      <c r="D19" s="182">
        <v>4411741.2558000004</v>
      </c>
      <c r="E19" s="54"/>
      <c r="F19" s="119"/>
    </row>
    <row r="20" spans="1:9" s="60" customFormat="1" ht="26.25" customHeight="1" x14ac:dyDescent="0.3">
      <c r="A20" s="1"/>
      <c r="B20" s="183" t="s">
        <v>130</v>
      </c>
      <c r="C20" s="131">
        <v>2.5499999999999998</v>
      </c>
      <c r="D20" s="184">
        <v>582624</v>
      </c>
      <c r="E20" s="1"/>
      <c r="F20" s="185"/>
    </row>
    <row r="21" spans="1:9" s="60" customFormat="1" ht="16.5" customHeight="1" x14ac:dyDescent="0.3">
      <c r="A21" s="1"/>
      <c r="B21" s="186" t="s">
        <v>131</v>
      </c>
      <c r="C21" s="187">
        <v>0.27</v>
      </c>
      <c r="D21" s="184">
        <v>77490.24107142858</v>
      </c>
      <c r="E21" s="1"/>
      <c r="F21" s="185"/>
    </row>
    <row r="22" spans="1:9" s="60" customFormat="1" ht="15" customHeight="1" x14ac:dyDescent="0.3">
      <c r="A22" s="1"/>
      <c r="B22" s="186" t="s">
        <v>132</v>
      </c>
      <c r="C22" s="187">
        <v>0.03</v>
      </c>
      <c r="D22" s="184">
        <v>13000</v>
      </c>
      <c r="E22" s="1"/>
      <c r="F22" s="185"/>
      <c r="H22" s="137"/>
      <c r="I22" s="137"/>
    </row>
    <row r="23" spans="1:9" s="60" customFormat="1" ht="16.5" customHeight="1" x14ac:dyDescent="0.3">
      <c r="A23" s="1"/>
      <c r="B23" s="186" t="s">
        <v>133</v>
      </c>
      <c r="C23" s="187">
        <v>0.44</v>
      </c>
      <c r="D23" s="184">
        <v>100531.20000000001</v>
      </c>
      <c r="E23" s="1"/>
      <c r="F23" s="185"/>
      <c r="H23" s="137"/>
      <c r="I23" s="137"/>
    </row>
    <row r="24" spans="1:9" s="60" customFormat="1" ht="26.25" customHeight="1" x14ac:dyDescent="0.3">
      <c r="A24" s="1"/>
      <c r="B24" s="186" t="s">
        <v>134</v>
      </c>
      <c r="C24" s="187">
        <v>1.4</v>
      </c>
      <c r="D24" s="184">
        <v>362015</v>
      </c>
      <c r="E24" s="1"/>
      <c r="F24" s="185"/>
      <c r="H24" s="137"/>
      <c r="I24" s="137"/>
    </row>
    <row r="25" spans="1:9" s="60" customFormat="1" ht="16.5" customHeight="1" x14ac:dyDescent="0.3">
      <c r="A25" s="1"/>
      <c r="B25" s="186" t="s">
        <v>135</v>
      </c>
      <c r="C25" s="187">
        <v>3</v>
      </c>
      <c r="D25" s="184">
        <v>634042.80000000005</v>
      </c>
      <c r="E25" s="1"/>
      <c r="F25" s="185"/>
    </row>
    <row r="26" spans="1:9" s="60" customFormat="1" ht="13.5" customHeight="1" x14ac:dyDescent="0.3">
      <c r="A26" s="1"/>
      <c r="B26" s="186" t="s">
        <v>136</v>
      </c>
      <c r="C26" s="187">
        <v>0.06</v>
      </c>
      <c r="D26" s="184">
        <v>2700</v>
      </c>
      <c r="E26" s="1"/>
      <c r="F26" s="185"/>
    </row>
    <row r="27" spans="1:9" s="60" customFormat="1" ht="26.25" customHeight="1" x14ac:dyDescent="0.3">
      <c r="A27" s="1"/>
      <c r="B27" s="186" t="s">
        <v>137</v>
      </c>
      <c r="C27" s="187">
        <v>1.4</v>
      </c>
      <c r="D27" s="184">
        <v>367344.39680000005</v>
      </c>
      <c r="E27" s="1"/>
      <c r="F27" s="185"/>
    </row>
    <row r="28" spans="1:9" s="60" customFormat="1" ht="15.75" customHeight="1" x14ac:dyDescent="0.3">
      <c r="A28" s="1"/>
      <c r="B28" s="186" t="s">
        <v>138</v>
      </c>
      <c r="C28" s="187">
        <v>0.85</v>
      </c>
      <c r="D28" s="184">
        <v>243950.75892857136</v>
      </c>
      <c r="E28" s="1"/>
      <c r="F28" s="185"/>
    </row>
    <row r="29" spans="1:9" s="60" customFormat="1" ht="18.75" customHeight="1" x14ac:dyDescent="0.3">
      <c r="A29" s="1"/>
      <c r="B29" s="186" t="s">
        <v>139</v>
      </c>
      <c r="C29" s="187">
        <v>1.26</v>
      </c>
      <c r="D29" s="184">
        <v>346868.80000000005</v>
      </c>
      <c r="E29" s="1"/>
      <c r="F29" s="185"/>
    </row>
    <row r="30" spans="1:9" s="60" customFormat="1" ht="17.25" customHeight="1" x14ac:dyDescent="0.3">
      <c r="A30" s="1"/>
      <c r="B30" s="186" t="s">
        <v>117</v>
      </c>
      <c r="C30" s="187">
        <v>0.09</v>
      </c>
      <c r="D30" s="184">
        <v>20563.2</v>
      </c>
      <c r="F30" s="185"/>
    </row>
    <row r="31" spans="1:9" s="60" customFormat="1" ht="15" customHeight="1" x14ac:dyDescent="0.3">
      <c r="A31" s="1"/>
      <c r="B31" s="186" t="s">
        <v>76</v>
      </c>
      <c r="C31" s="187">
        <v>1.1299999999999999</v>
      </c>
      <c r="D31" s="184">
        <v>54575</v>
      </c>
      <c r="E31" s="1"/>
      <c r="F31" s="185"/>
    </row>
    <row r="32" spans="1:9" s="60" customFormat="1" ht="26.25" customHeight="1" x14ac:dyDescent="0.3">
      <c r="A32" s="1"/>
      <c r="B32" s="186" t="s">
        <v>140</v>
      </c>
      <c r="C32" s="187">
        <v>0.05</v>
      </c>
      <c r="D32" s="184">
        <v>0</v>
      </c>
      <c r="E32" s="1"/>
      <c r="F32" s="185"/>
    </row>
    <row r="33" spans="1:6" s="60" customFormat="1" ht="15" customHeight="1" x14ac:dyDescent="0.3">
      <c r="A33" s="1"/>
      <c r="B33" s="186" t="s">
        <v>33</v>
      </c>
      <c r="C33" s="187">
        <v>0.02</v>
      </c>
      <c r="D33" s="184">
        <v>0</v>
      </c>
      <c r="E33" s="1"/>
      <c r="F33" s="185"/>
    </row>
    <row r="34" spans="1:6" s="60" customFormat="1" ht="26.25" customHeight="1" x14ac:dyDescent="0.3">
      <c r="A34" s="1"/>
      <c r="B34" s="186" t="s">
        <v>16</v>
      </c>
      <c r="C34" s="187">
        <v>0.89</v>
      </c>
      <c r="D34" s="184">
        <v>228228</v>
      </c>
      <c r="E34" s="1"/>
      <c r="F34" s="185"/>
    </row>
    <row r="35" spans="1:6" s="60" customFormat="1" ht="15" customHeight="1" x14ac:dyDescent="0.3">
      <c r="A35" s="1"/>
      <c r="B35" s="186" t="s">
        <v>141</v>
      </c>
      <c r="C35" s="125">
        <v>0.5</v>
      </c>
      <c r="D35" s="184">
        <v>137174.236</v>
      </c>
      <c r="E35" s="1"/>
      <c r="F35" s="185"/>
    </row>
    <row r="36" spans="1:6" s="60" customFormat="1" ht="14.25" customHeight="1" thickBot="1" x14ac:dyDescent="0.35">
      <c r="A36" s="1"/>
      <c r="B36" s="188" t="s">
        <v>36</v>
      </c>
      <c r="C36" s="189">
        <v>2.76</v>
      </c>
      <c r="D36" s="184">
        <v>619951.16999999993</v>
      </c>
      <c r="E36" s="190"/>
      <c r="F36" s="191"/>
    </row>
    <row r="37" spans="1:6" s="60" customFormat="1" ht="14.25" customHeight="1" thickBot="1" x14ac:dyDescent="0.4">
      <c r="A37" s="1"/>
      <c r="B37" s="192" t="s">
        <v>142</v>
      </c>
      <c r="C37" s="193">
        <f>+'[5]Справка ОДН 1 кв.2019'!C23</f>
        <v>2.06</v>
      </c>
      <c r="D37" s="194"/>
      <c r="E37" s="190"/>
      <c r="F37" s="191"/>
    </row>
    <row r="38" spans="1:6" s="60" customFormat="1" ht="14.25" customHeight="1" x14ac:dyDescent="0.3">
      <c r="A38" s="1"/>
      <c r="B38" s="195" t="s">
        <v>143</v>
      </c>
      <c r="C38" s="196"/>
      <c r="D38" s="197">
        <v>509388.53899999999</v>
      </c>
      <c r="E38" s="190"/>
      <c r="F38" s="191"/>
    </row>
    <row r="39" spans="1:6" s="60" customFormat="1" ht="14.25" customHeight="1" x14ac:dyDescent="0.3">
      <c r="A39" s="1"/>
      <c r="B39" s="186" t="s">
        <v>38</v>
      </c>
      <c r="C39" s="125"/>
      <c r="D39" s="198">
        <v>111293.914</v>
      </c>
      <c r="E39" s="190"/>
      <c r="F39" s="191"/>
    </row>
    <row r="40" spans="1:6" s="60" customFormat="1" ht="14.25" customHeight="1" thickBot="1" x14ac:dyDescent="0.35">
      <c r="A40" s="1"/>
      <c r="B40" s="199" t="s">
        <v>39</v>
      </c>
      <c r="C40" s="200"/>
      <c r="D40" s="201"/>
      <c r="E40" s="190"/>
      <c r="F40" s="191"/>
    </row>
    <row r="41" spans="1:6" s="60" customFormat="1" x14ac:dyDescent="0.3">
      <c r="A41" s="1"/>
      <c r="B41" s="71"/>
      <c r="C41" s="71"/>
      <c r="D41" s="202"/>
      <c r="E41" s="203"/>
      <c r="F41" s="191"/>
    </row>
  </sheetData>
  <mergeCells count="5">
    <mergeCell ref="B5:D5"/>
    <mergeCell ref="B6:D6"/>
    <mergeCell ref="B7:D7"/>
    <mergeCell ref="C2:D2"/>
    <mergeCell ref="C3:D3"/>
  </mergeCells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B2:P49"/>
  <sheetViews>
    <sheetView topLeftCell="A27" zoomScale="68" zoomScaleNormal="68" workbookViewId="0">
      <selection activeCell="A40" sqref="A40:E112"/>
    </sheetView>
  </sheetViews>
  <sheetFormatPr defaultColWidth="9.1796875" defaultRowHeight="13" x14ac:dyDescent="0.3"/>
  <cols>
    <col min="1" max="1" width="3.453125" style="1" customWidth="1"/>
    <col min="2" max="2" width="72.7265625" style="1" customWidth="1"/>
    <col min="3" max="3" width="14.7265625" style="1" customWidth="1"/>
    <col min="4" max="4" width="16.54296875" style="1" customWidth="1"/>
    <col min="5" max="5" width="18.26953125" style="60" customWidth="1"/>
    <col min="6" max="28" width="3.1796875" style="1" customWidth="1"/>
    <col min="29" max="37" width="3.81640625" style="1" customWidth="1"/>
    <col min="38" max="49" width="3.26953125" style="1" customWidth="1"/>
    <col min="50" max="16384" width="9.1796875" style="1"/>
  </cols>
  <sheetData>
    <row r="2" spans="2:6" x14ac:dyDescent="0.3">
      <c r="C2" s="230" t="s">
        <v>164</v>
      </c>
      <c r="D2" s="230"/>
      <c r="E2" s="71"/>
      <c r="F2" s="71"/>
    </row>
    <row r="3" spans="2:6" x14ac:dyDescent="0.3">
      <c r="C3" s="230" t="s">
        <v>165</v>
      </c>
      <c r="D3" s="230"/>
      <c r="E3" s="74"/>
      <c r="F3" s="74"/>
    </row>
    <row r="5" spans="2:6" ht="21" customHeight="1" x14ac:dyDescent="0.3">
      <c r="B5" s="228" t="s">
        <v>41</v>
      </c>
      <c r="C5" s="228"/>
      <c r="D5" s="228"/>
    </row>
    <row r="6" spans="2:6" ht="42" customHeight="1" x14ac:dyDescent="0.3">
      <c r="B6" s="231" t="s">
        <v>110</v>
      </c>
      <c r="C6" s="231"/>
      <c r="D6" s="231"/>
    </row>
    <row r="7" spans="2:6" ht="14.25" customHeight="1" x14ac:dyDescent="0.3">
      <c r="B7" s="228" t="s">
        <v>111</v>
      </c>
      <c r="C7" s="228"/>
      <c r="D7" s="228"/>
    </row>
    <row r="8" spans="2:6" x14ac:dyDescent="0.3">
      <c r="B8" s="228" t="s">
        <v>81</v>
      </c>
      <c r="C8" s="228"/>
      <c r="D8" s="228"/>
    </row>
    <row r="9" spans="2:6" ht="13.5" thickBot="1" x14ac:dyDescent="0.35">
      <c r="B9" s="66"/>
      <c r="C9" s="66"/>
      <c r="D9" s="66"/>
    </row>
    <row r="10" spans="2:6" x14ac:dyDescent="0.3">
      <c r="B10" s="36" t="s">
        <v>4</v>
      </c>
      <c r="C10" s="29"/>
      <c r="D10" s="37">
        <v>368988.17000000185</v>
      </c>
      <c r="E10" s="119"/>
    </row>
    <row r="11" spans="2:6" x14ac:dyDescent="0.3">
      <c r="B11" s="38" t="s">
        <v>46</v>
      </c>
      <c r="C11" s="30"/>
      <c r="D11" s="39">
        <v>4521961.5299999993</v>
      </c>
      <c r="E11" s="119"/>
    </row>
    <row r="12" spans="2:6" x14ac:dyDescent="0.3">
      <c r="B12" s="38" t="s">
        <v>83</v>
      </c>
      <c r="C12" s="12">
        <f>+D12/D11</f>
        <v>1.0054691287919915</v>
      </c>
      <c r="D12" s="39">
        <v>4546692.72</v>
      </c>
      <c r="E12" s="119"/>
    </row>
    <row r="13" spans="2:6" x14ac:dyDescent="0.3">
      <c r="B13" s="38" t="s">
        <v>7</v>
      </c>
      <c r="C13" s="30"/>
      <c r="D13" s="39">
        <v>344256.98000000144</v>
      </c>
      <c r="E13" s="119"/>
    </row>
    <row r="14" spans="2:6" x14ac:dyDescent="0.3">
      <c r="B14" s="38" t="s">
        <v>8</v>
      </c>
      <c r="C14" s="40"/>
      <c r="D14" s="39">
        <v>-10350.707538996008</v>
      </c>
      <c r="E14" s="19"/>
      <c r="F14" s="42"/>
    </row>
    <row r="15" spans="2:6" x14ac:dyDescent="0.3">
      <c r="B15" s="38"/>
      <c r="C15" s="40"/>
      <c r="D15" s="159"/>
      <c r="E15" s="119"/>
    </row>
    <row r="16" spans="2:6" ht="15" customHeight="1" x14ac:dyDescent="0.3">
      <c r="B16" s="44" t="s">
        <v>9</v>
      </c>
      <c r="C16" s="160" t="s">
        <v>112</v>
      </c>
      <c r="D16" s="39">
        <v>4385996.7180000003</v>
      </c>
      <c r="E16" s="57">
        <f>+'[6]1 кв.2019 '!C12+'[6]2 кв.2019 '!C12+'[6]3 кв.2019 '!C12+'[6]4 кв.2019 '!C12</f>
        <v>4385996.7180000003</v>
      </c>
      <c r="F16" s="42"/>
    </row>
    <row r="17" spans="2:16" ht="17.25" customHeight="1" x14ac:dyDescent="0.3">
      <c r="B17" s="47" t="s">
        <v>10</v>
      </c>
      <c r="C17" s="30">
        <v>5</v>
      </c>
      <c r="D17" s="161">
        <v>840000</v>
      </c>
    </row>
    <row r="18" spans="2:16" ht="17.25" customHeight="1" x14ac:dyDescent="0.3">
      <c r="B18" s="47" t="s">
        <v>11</v>
      </c>
      <c r="C18" s="30">
        <v>0.17</v>
      </c>
      <c r="D18" s="161">
        <v>28560</v>
      </c>
      <c r="F18" s="54"/>
    </row>
    <row r="19" spans="2:16" ht="17.25" customHeight="1" x14ac:dyDescent="0.3">
      <c r="B19" s="47" t="s">
        <v>26</v>
      </c>
      <c r="C19" s="30">
        <v>0.5</v>
      </c>
      <c r="D19" s="161">
        <v>84000</v>
      </c>
      <c r="F19" s="42"/>
    </row>
    <row r="20" spans="2:16" s="60" customFormat="1" ht="32.25" customHeight="1" x14ac:dyDescent="0.3">
      <c r="B20" s="162" t="s">
        <v>113</v>
      </c>
      <c r="C20" s="30">
        <v>2</v>
      </c>
      <c r="D20" s="161">
        <v>336000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x14ac:dyDescent="0.3">
      <c r="B21" s="109" t="s">
        <v>114</v>
      </c>
      <c r="C21" s="158">
        <v>0.3</v>
      </c>
      <c r="D21" s="161">
        <v>0</v>
      </c>
      <c r="F21" s="54"/>
      <c r="G21" s="54"/>
    </row>
    <row r="22" spans="2:16" s="60" customFormat="1" x14ac:dyDescent="0.3">
      <c r="B22" s="47" t="s">
        <v>29</v>
      </c>
      <c r="C22" s="30">
        <v>0.6</v>
      </c>
      <c r="D22" s="161">
        <v>100800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s="60" customFormat="1" ht="25.5" customHeight="1" x14ac:dyDescent="0.3">
      <c r="B23" s="47" t="s">
        <v>115</v>
      </c>
      <c r="C23" s="30">
        <v>1.4</v>
      </c>
      <c r="D23" s="161">
        <v>235200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s="60" customFormat="1" ht="15" customHeight="1" x14ac:dyDescent="0.3">
      <c r="B24" s="163" t="s">
        <v>15</v>
      </c>
      <c r="C24" s="158">
        <v>0.17</v>
      </c>
      <c r="D24" s="161">
        <v>3933.28</v>
      </c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s="60" customFormat="1" x14ac:dyDescent="0.3">
      <c r="B25" s="163" t="s">
        <v>31</v>
      </c>
      <c r="C25" s="158">
        <v>0.94</v>
      </c>
      <c r="D25" s="161">
        <v>120776.08799999999</v>
      </c>
      <c r="E25" s="43">
        <v>10448.4</v>
      </c>
      <c r="F25" s="43">
        <f>+E25*0.84*3</f>
        <v>26329.967999999997</v>
      </c>
    </row>
    <row r="26" spans="2:16" s="60" customFormat="1" ht="15" customHeight="1" x14ac:dyDescent="0.3">
      <c r="B26" s="47" t="s">
        <v>116</v>
      </c>
      <c r="C26" s="30">
        <v>4.32</v>
      </c>
      <c r="D26" s="161">
        <v>725760</v>
      </c>
      <c r="E26" s="43">
        <v>10449.4</v>
      </c>
      <c r="F26" s="43">
        <f>+E26*0.88*3</f>
        <v>27586.415999999997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60" customFormat="1" x14ac:dyDescent="0.3">
      <c r="B27" s="47" t="s">
        <v>106</v>
      </c>
      <c r="C27" s="40">
        <v>1.1100000000000001</v>
      </c>
      <c r="D27" s="161">
        <v>186480</v>
      </c>
      <c r="E27" s="56"/>
      <c r="F27" s="43">
        <f>+F26-F25</f>
        <v>1256.4480000000003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s="60" customFormat="1" x14ac:dyDescent="0.3">
      <c r="B28" s="47" t="s">
        <v>32</v>
      </c>
      <c r="C28" s="40">
        <v>1.7</v>
      </c>
      <c r="D28" s="161">
        <v>285600</v>
      </c>
      <c r="E28" s="56"/>
      <c r="F28" s="56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s="60" customFormat="1" x14ac:dyDescent="0.3">
      <c r="B29" s="47" t="s">
        <v>117</v>
      </c>
      <c r="C29" s="30">
        <v>0.1</v>
      </c>
      <c r="D29" s="161">
        <v>16800.000000000004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s="60" customFormat="1" ht="17.25" customHeight="1" x14ac:dyDescent="0.3">
      <c r="B30" s="164" t="str">
        <f>+'[6]1 кв.2019 '!A26</f>
        <v>Незамедлительный вывоз ТБО при накоплении более 2,5куб.метра</v>
      </c>
      <c r="C30" s="101">
        <f>+'[6]1 кв.2019 '!B26</f>
        <v>1.6</v>
      </c>
      <c r="D30" s="165">
        <v>67200.000000000015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s="60" customFormat="1" ht="12" customHeight="1" x14ac:dyDescent="0.3">
      <c r="B31" s="164" t="str">
        <f>+'[6]1 кв.2019 '!A27</f>
        <v>Вывоз крупногабаритного мусора</v>
      </c>
      <c r="C31" s="101">
        <f>+'[6]1 кв.2019 '!B27</f>
        <v>0.5</v>
      </c>
      <c r="D31" s="165">
        <v>4200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s="60" customFormat="1" ht="27" customHeight="1" x14ac:dyDescent="0.3">
      <c r="B32" s="47" t="s">
        <v>118</v>
      </c>
      <c r="C32" s="30">
        <v>0.05</v>
      </c>
      <c r="D32" s="161">
        <v>8400.0000000000018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s="60" customFormat="1" ht="27" customHeight="1" x14ac:dyDescent="0.3">
      <c r="B33" s="47" t="s">
        <v>119</v>
      </c>
      <c r="C33" s="30">
        <v>0.03</v>
      </c>
      <c r="D33" s="161">
        <v>5040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60" customFormat="1" ht="39.75" customHeight="1" x14ac:dyDescent="0.3">
      <c r="B34" s="47" t="s">
        <v>16</v>
      </c>
      <c r="C34" s="30">
        <v>1.1200000000000001</v>
      </c>
      <c r="D34" s="161">
        <v>188160.00000000003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x14ac:dyDescent="0.3">
      <c r="B35" s="163" t="s">
        <v>94</v>
      </c>
      <c r="C35" s="158">
        <v>3</v>
      </c>
      <c r="D35" s="161">
        <v>930687.35000000009</v>
      </c>
      <c r="F35" s="54"/>
      <c r="G35" s="54"/>
    </row>
    <row r="36" spans="2:16" x14ac:dyDescent="0.3">
      <c r="B36" s="166" t="s">
        <v>120</v>
      </c>
      <c r="C36" s="167">
        <v>0.03</v>
      </c>
      <c r="D36" s="161">
        <v>0</v>
      </c>
      <c r="F36" s="54"/>
      <c r="G36" s="54"/>
    </row>
    <row r="37" spans="2:16" x14ac:dyDescent="0.3">
      <c r="B37" s="166" t="s">
        <v>121</v>
      </c>
      <c r="C37" s="167">
        <v>0.2</v>
      </c>
      <c r="D37" s="161">
        <v>0</v>
      </c>
      <c r="F37" s="54"/>
      <c r="G37" s="54"/>
    </row>
    <row r="38" spans="2:16" ht="13.5" thickBot="1" x14ac:dyDescent="0.35">
      <c r="B38" s="61" t="s">
        <v>37</v>
      </c>
      <c r="C38" s="31">
        <v>1.3</v>
      </c>
      <c r="D38" s="168">
        <v>218400.00000000003</v>
      </c>
      <c r="F38" s="54"/>
      <c r="G38" s="54"/>
    </row>
    <row r="39" spans="2:16" x14ac:dyDescent="0.3">
      <c r="B39" s="66"/>
      <c r="C39" s="67">
        <f>SUM(C17:C38)</f>
        <v>26.140000000000008</v>
      </c>
      <c r="D39" s="169"/>
      <c r="F39" s="54"/>
      <c r="G39" s="54"/>
    </row>
    <row r="40" spans="2:16" s="60" customFormat="1" x14ac:dyDescent="0.3">
      <c r="B40" s="71"/>
      <c r="C40" s="71"/>
      <c r="D40" s="71"/>
      <c r="E40" s="14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s="60" customFormat="1" x14ac:dyDescent="0.3">
      <c r="B41" s="170"/>
      <c r="C41" s="71"/>
      <c r="D41" s="71"/>
      <c r="E41" s="14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x14ac:dyDescent="0.3">
      <c r="B42" s="71"/>
      <c r="C42" s="71"/>
      <c r="D42" s="71"/>
      <c r="E42" s="147"/>
    </row>
    <row r="43" spans="2:16" x14ac:dyDescent="0.3">
      <c r="B43" s="71"/>
      <c r="C43" s="71"/>
      <c r="D43" s="71"/>
      <c r="E43" s="147"/>
    </row>
    <row r="44" spans="2:16" x14ac:dyDescent="0.3">
      <c r="B44" s="71"/>
      <c r="C44" s="71"/>
      <c r="D44" s="71"/>
      <c r="E44" s="147"/>
    </row>
    <row r="45" spans="2:16" x14ac:dyDescent="0.3">
      <c r="B45" s="71"/>
      <c r="C45" s="71"/>
      <c r="D45" s="71"/>
      <c r="E45" s="147"/>
    </row>
    <row r="46" spans="2:16" s="60" customFormat="1" x14ac:dyDescent="0.3">
      <c r="B46" s="170"/>
      <c r="C46" s="71"/>
      <c r="D46" s="71"/>
      <c r="E46" s="14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3">
      <c r="B47" s="71"/>
      <c r="C47" s="71"/>
      <c r="D47" s="71"/>
      <c r="E47" s="147"/>
    </row>
    <row r="48" spans="2:16" x14ac:dyDescent="0.3">
      <c r="B48" s="71"/>
      <c r="C48" s="71"/>
      <c r="D48" s="71"/>
      <c r="E48" s="147"/>
    </row>
    <row r="49" spans="2:5" x14ac:dyDescent="0.3">
      <c r="B49" s="71"/>
      <c r="C49" s="71"/>
      <c r="D49" s="71"/>
      <c r="E49" s="147"/>
    </row>
  </sheetData>
  <mergeCells count="6">
    <mergeCell ref="B5:D5"/>
    <mergeCell ref="B6:D6"/>
    <mergeCell ref="B7:D7"/>
    <mergeCell ref="B8:D8"/>
    <mergeCell ref="C2:D2"/>
    <mergeCell ref="C3:D3"/>
  </mergeCells>
  <pageMargins left="0.11811023622047245" right="0.11811023622047245" top="0.35433070866141736" bottom="0.35433070866141736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2:R33"/>
  <sheetViews>
    <sheetView topLeftCell="A28" zoomScale="68" zoomScaleNormal="68" workbookViewId="0">
      <selection activeCell="A34" sqref="A34:E44"/>
    </sheetView>
  </sheetViews>
  <sheetFormatPr defaultColWidth="9.1796875" defaultRowHeight="13" x14ac:dyDescent="0.3"/>
  <cols>
    <col min="1" max="1" width="3.26953125" style="1" customWidth="1"/>
    <col min="2" max="2" width="64.7265625" style="1" customWidth="1"/>
    <col min="3" max="3" width="9.1796875" style="2" customWidth="1"/>
    <col min="4" max="4" width="14.453125" style="2" customWidth="1"/>
    <col min="5" max="5" width="13.453125" style="2" customWidth="1"/>
    <col min="6" max="6" width="9.1796875" style="2"/>
    <col min="7" max="16384" width="9.1796875" style="1"/>
  </cols>
  <sheetData>
    <row r="2" spans="1:18" x14ac:dyDescent="0.3">
      <c r="D2" s="230" t="s">
        <v>164</v>
      </c>
      <c r="E2" s="230"/>
      <c r="F2" s="71"/>
      <c r="G2" s="71"/>
    </row>
    <row r="3" spans="1:18" ht="15.75" customHeight="1" x14ac:dyDescent="0.3">
      <c r="B3" s="149"/>
      <c r="D3" s="230" t="s">
        <v>165</v>
      </c>
      <c r="E3" s="230"/>
      <c r="F3" s="74"/>
      <c r="G3" s="74"/>
    </row>
    <row r="4" spans="1:18" ht="15.75" customHeight="1" x14ac:dyDescent="0.3">
      <c r="B4" s="149"/>
    </row>
    <row r="5" spans="1:18" ht="15.75" customHeight="1" x14ac:dyDescent="0.3">
      <c r="B5" s="228" t="s">
        <v>0</v>
      </c>
      <c r="C5" s="228"/>
      <c r="D5" s="228"/>
    </row>
    <row r="6" spans="1:18" ht="35.25" customHeight="1" x14ac:dyDescent="0.3">
      <c r="B6" s="231" t="s">
        <v>98</v>
      </c>
      <c r="C6" s="231"/>
      <c r="D6" s="231"/>
    </row>
    <row r="7" spans="1:18" ht="15.75" customHeight="1" x14ac:dyDescent="0.3">
      <c r="B7" s="228" t="s">
        <v>99</v>
      </c>
      <c r="C7" s="228"/>
      <c r="D7" s="228"/>
    </row>
    <row r="8" spans="1:18" ht="15" customHeight="1" x14ac:dyDescent="0.3">
      <c r="B8" s="237" t="s">
        <v>3</v>
      </c>
      <c r="C8" s="237"/>
      <c r="D8" s="237"/>
    </row>
    <row r="9" spans="1:18" ht="15" customHeight="1" thickBot="1" x14ac:dyDescent="0.35">
      <c r="B9" s="150"/>
      <c r="C9" s="150"/>
      <c r="D9" s="151"/>
    </row>
    <row r="10" spans="1:18" ht="18" customHeight="1" x14ac:dyDescent="0.3">
      <c r="B10" s="36" t="s">
        <v>100</v>
      </c>
      <c r="C10" s="29"/>
      <c r="D10" s="37">
        <v>0</v>
      </c>
    </row>
    <row r="11" spans="1:18" ht="15.75" customHeight="1" x14ac:dyDescent="0.3">
      <c r="B11" s="38" t="s">
        <v>5</v>
      </c>
      <c r="C11" s="30"/>
      <c r="D11" s="39">
        <v>559824</v>
      </c>
    </row>
    <row r="12" spans="1:18" s="2" customFormat="1" ht="18.75" customHeight="1" x14ac:dyDescent="0.3">
      <c r="A12" s="1"/>
      <c r="B12" s="38" t="s">
        <v>6</v>
      </c>
      <c r="C12" s="12">
        <f>+D12/D11</f>
        <v>0.83782120809397231</v>
      </c>
      <c r="D12" s="39">
        <v>469032.42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2" customFormat="1" ht="18.75" customHeight="1" x14ac:dyDescent="0.3">
      <c r="A13" s="1"/>
      <c r="B13" s="38" t="s">
        <v>25</v>
      </c>
      <c r="C13" s="30"/>
      <c r="D13" s="39">
        <v>90791.580000000016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2" customFormat="1" ht="15.75" customHeight="1" x14ac:dyDescent="0.3">
      <c r="A14" s="1"/>
      <c r="B14" s="38" t="s">
        <v>8</v>
      </c>
      <c r="C14" s="40"/>
      <c r="D14" s="39">
        <v>37303.250000000007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2" customFormat="1" ht="12.75" customHeight="1" x14ac:dyDescent="0.3">
      <c r="A15" s="1"/>
      <c r="B15" s="38"/>
      <c r="C15" s="40"/>
      <c r="D15" s="3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2" customFormat="1" ht="14.25" customHeight="1" x14ac:dyDescent="0.3">
      <c r="A16" s="1"/>
      <c r="B16" s="152" t="s">
        <v>9</v>
      </c>
      <c r="C16" s="45">
        <f>SUM(C17:C32)</f>
        <v>20.790000000000003</v>
      </c>
      <c r="D16" s="39">
        <v>515605.34199999995</v>
      </c>
      <c r="E16" s="1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2" customFormat="1" ht="17.25" customHeight="1" x14ac:dyDescent="0.3">
      <c r="A17" s="1"/>
      <c r="B17" s="124" t="s">
        <v>10</v>
      </c>
      <c r="C17" s="21">
        <v>4.55</v>
      </c>
      <c r="D17" s="15">
        <v>122063.76</v>
      </c>
      <c r="E17" s="1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2" customFormat="1" ht="18.75" customHeight="1" x14ac:dyDescent="0.3">
      <c r="A18" s="1"/>
      <c r="B18" s="124" t="s">
        <v>11</v>
      </c>
      <c r="C18" s="21">
        <v>0.16</v>
      </c>
      <c r="D18" s="15">
        <v>4292.3520000000008</v>
      </c>
      <c r="E18" s="1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2" customFormat="1" ht="17.25" customHeight="1" x14ac:dyDescent="0.3">
      <c r="A19" s="1"/>
      <c r="B19" s="153" t="s">
        <v>101</v>
      </c>
      <c r="C19" s="21">
        <v>0.33</v>
      </c>
      <c r="D19" s="15">
        <v>8852.9760000000006</v>
      </c>
      <c r="E19" s="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2" customFormat="1" ht="20.25" customHeight="1" x14ac:dyDescent="0.3">
      <c r="A20" s="1"/>
      <c r="B20" s="153" t="s">
        <v>102</v>
      </c>
      <c r="C20" s="21">
        <v>0.38</v>
      </c>
      <c r="D20" s="15">
        <v>10194.336000000001</v>
      </c>
      <c r="E20" s="1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2" customFormat="1" ht="20.25" customHeight="1" x14ac:dyDescent="0.3">
      <c r="A21" s="1"/>
      <c r="B21" s="154" t="s">
        <v>103</v>
      </c>
      <c r="C21" s="21">
        <v>0.9</v>
      </c>
      <c r="D21" s="15">
        <v>24144.480000000003</v>
      </c>
      <c r="E21" s="1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2" customFormat="1" ht="30" customHeight="1" x14ac:dyDescent="0.3">
      <c r="A22" s="1"/>
      <c r="B22" s="124" t="s">
        <v>104</v>
      </c>
      <c r="C22" s="21">
        <v>7.0000000000000007E-2</v>
      </c>
      <c r="D22" s="15">
        <v>1877.9040000000002</v>
      </c>
      <c r="E22" s="1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2" customFormat="1" ht="15.75" customHeight="1" x14ac:dyDescent="0.3">
      <c r="A23" s="1"/>
      <c r="B23" s="154" t="s">
        <v>105</v>
      </c>
      <c r="C23" s="23">
        <v>2.76</v>
      </c>
      <c r="D23" s="15">
        <v>74043.072</v>
      </c>
      <c r="E23" s="1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2" customFormat="1" ht="30" customHeight="1" x14ac:dyDescent="0.3">
      <c r="A24" s="1"/>
      <c r="B24" s="154" t="s">
        <v>13</v>
      </c>
      <c r="C24" s="23">
        <v>1.46</v>
      </c>
      <c r="D24" s="15">
        <v>39167.712</v>
      </c>
      <c r="E24" s="1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36.75" customHeight="1" x14ac:dyDescent="0.3">
      <c r="B25" s="154" t="s">
        <v>14</v>
      </c>
      <c r="C25" s="23">
        <v>2.1</v>
      </c>
      <c r="D25" s="15">
        <v>56337.12000000001</v>
      </c>
      <c r="E25" s="19"/>
      <c r="I25" s="1" t="s">
        <v>73</v>
      </c>
    </row>
    <row r="26" spans="1:18" ht="17.25" customHeight="1" x14ac:dyDescent="0.3">
      <c r="B26" s="154" t="s">
        <v>106</v>
      </c>
      <c r="C26" s="23">
        <v>1.1000000000000001</v>
      </c>
      <c r="D26" s="15">
        <v>29509.920000000006</v>
      </c>
      <c r="E26" s="19"/>
    </row>
    <row r="27" spans="1:18" s="155" customFormat="1" ht="19.5" customHeight="1" x14ac:dyDescent="0.3">
      <c r="B27" s="154" t="s">
        <v>107</v>
      </c>
      <c r="C27" s="23">
        <v>3.75</v>
      </c>
      <c r="D27" s="15">
        <v>100602</v>
      </c>
      <c r="E27" s="19"/>
      <c r="F27" s="156"/>
    </row>
    <row r="28" spans="1:18" s="155" customFormat="1" ht="14.25" customHeight="1" x14ac:dyDescent="0.3">
      <c r="B28" s="154" t="s">
        <v>15</v>
      </c>
      <c r="C28" s="23">
        <v>0.18</v>
      </c>
      <c r="D28" s="15">
        <v>0</v>
      </c>
      <c r="E28" s="19"/>
      <c r="F28" s="156"/>
    </row>
    <row r="29" spans="1:18" ht="14" x14ac:dyDescent="0.3">
      <c r="B29" s="154" t="s">
        <v>108</v>
      </c>
      <c r="C29" s="23">
        <v>0.05</v>
      </c>
      <c r="D29" s="15">
        <v>1341.3600000000004</v>
      </c>
      <c r="E29" s="19"/>
    </row>
    <row r="30" spans="1:18" s="2" customFormat="1" ht="14" x14ac:dyDescent="0.3">
      <c r="A30" s="1"/>
      <c r="B30" s="154" t="s">
        <v>33</v>
      </c>
      <c r="C30" s="23">
        <v>0.03</v>
      </c>
      <c r="D30" s="15">
        <v>804.81600000000003</v>
      </c>
      <c r="E30" s="1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2" customFormat="1" ht="45.75" customHeight="1" x14ac:dyDescent="0.3">
      <c r="A31" s="1"/>
      <c r="B31" s="154" t="s">
        <v>16</v>
      </c>
      <c r="C31" s="23">
        <v>1.1200000000000001</v>
      </c>
      <c r="D31" s="15">
        <v>30046.464000000004</v>
      </c>
      <c r="E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2" customFormat="1" ht="14.5" thickBot="1" x14ac:dyDescent="0.35">
      <c r="A32" s="1"/>
      <c r="B32" s="157" t="s">
        <v>109</v>
      </c>
      <c r="C32" s="27">
        <v>1.85</v>
      </c>
      <c r="D32" s="28">
        <v>12327.07</v>
      </c>
      <c r="E32" s="1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5" x14ac:dyDescent="0.3">
      <c r="B33" s="73"/>
      <c r="E33" s="19"/>
    </row>
  </sheetData>
  <mergeCells count="6">
    <mergeCell ref="B5:D5"/>
    <mergeCell ref="B6:D6"/>
    <mergeCell ref="B7:D7"/>
    <mergeCell ref="B8:D8"/>
    <mergeCell ref="D2:E2"/>
    <mergeCell ref="D3:E3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B2:F41"/>
  <sheetViews>
    <sheetView topLeftCell="A31" zoomScale="78" zoomScaleNormal="78" workbookViewId="0">
      <selection activeCell="A41" sqref="A41:E77"/>
    </sheetView>
  </sheetViews>
  <sheetFormatPr defaultColWidth="9.1796875" defaultRowHeight="13" outlineLevelRow="1" x14ac:dyDescent="0.3"/>
  <cols>
    <col min="1" max="1" width="3.7265625" style="1" customWidth="1"/>
    <col min="2" max="2" width="59.26953125" style="1" customWidth="1"/>
    <col min="3" max="3" width="8.1796875" style="1" bestFit="1" customWidth="1"/>
    <col min="4" max="4" width="16.26953125" style="1" customWidth="1"/>
    <col min="5" max="5" width="13.1796875" style="1" customWidth="1"/>
    <col min="6" max="16384" width="9.1796875" style="1"/>
  </cols>
  <sheetData>
    <row r="2" spans="2:6" x14ac:dyDescent="0.3">
      <c r="C2" s="230" t="s">
        <v>164</v>
      </c>
      <c r="D2" s="230"/>
      <c r="E2" s="71"/>
      <c r="F2" s="71"/>
    </row>
    <row r="3" spans="2:6" x14ac:dyDescent="0.3">
      <c r="C3" s="230" t="s">
        <v>165</v>
      </c>
      <c r="D3" s="230"/>
      <c r="E3" s="74"/>
      <c r="F3" s="74"/>
    </row>
    <row r="5" spans="2:6" x14ac:dyDescent="0.3">
      <c r="B5" s="228" t="s">
        <v>78</v>
      </c>
      <c r="C5" s="228"/>
      <c r="D5" s="228"/>
    </row>
    <row r="6" spans="2:6" ht="30" customHeight="1" x14ac:dyDescent="0.3">
      <c r="B6" s="228" t="s">
        <v>79</v>
      </c>
      <c r="C6" s="228"/>
      <c r="D6" s="228"/>
    </row>
    <row r="7" spans="2:6" ht="16.5" customHeight="1" x14ac:dyDescent="0.3">
      <c r="B7" s="228" t="s">
        <v>80</v>
      </c>
      <c r="C7" s="228"/>
      <c r="D7" s="228"/>
    </row>
    <row r="8" spans="2:6" ht="15.75" customHeight="1" x14ac:dyDescent="0.3">
      <c r="B8" s="228" t="s">
        <v>81</v>
      </c>
      <c r="C8" s="228"/>
      <c r="D8" s="228"/>
    </row>
    <row r="9" spans="2:6" ht="13.5" thickBot="1" x14ac:dyDescent="0.35">
      <c r="B9" s="34"/>
      <c r="C9" s="34"/>
      <c r="D9" s="34"/>
    </row>
    <row r="10" spans="2:6" x14ac:dyDescent="0.3">
      <c r="B10" s="76" t="s">
        <v>82</v>
      </c>
      <c r="C10" s="118"/>
      <c r="D10" s="37">
        <v>642925.59000000078</v>
      </c>
    </row>
    <row r="11" spans="2:6" x14ac:dyDescent="0.3">
      <c r="B11" s="44" t="s">
        <v>46</v>
      </c>
      <c r="C11" s="48"/>
      <c r="D11" s="39">
        <v>4568614.3899999997</v>
      </c>
    </row>
    <row r="12" spans="2:6" x14ac:dyDescent="0.3">
      <c r="B12" s="44" t="s">
        <v>83</v>
      </c>
      <c r="C12" s="12">
        <f>+D12/D11</f>
        <v>0.97306845150483379</v>
      </c>
      <c r="D12" s="39">
        <v>4445574.53</v>
      </c>
    </row>
    <row r="13" spans="2:6" x14ac:dyDescent="0.3">
      <c r="B13" s="44" t="s">
        <v>7</v>
      </c>
      <c r="C13" s="48"/>
      <c r="D13" s="39">
        <v>765965.45000000019</v>
      </c>
    </row>
    <row r="14" spans="2:6" x14ac:dyDescent="0.3">
      <c r="B14" s="44" t="s">
        <v>8</v>
      </c>
      <c r="C14" s="48"/>
      <c r="D14" s="39">
        <v>1081754.9974216553</v>
      </c>
      <c r="E14" s="42"/>
    </row>
    <row r="15" spans="2:6" x14ac:dyDescent="0.3">
      <c r="B15" s="120"/>
      <c r="C15" s="48"/>
      <c r="D15" s="49"/>
    </row>
    <row r="16" spans="2:6" ht="12.75" customHeight="1" x14ac:dyDescent="0.3">
      <c r="B16" s="121" t="s">
        <v>9</v>
      </c>
      <c r="C16" s="122">
        <f>SUM(C17:C38)</f>
        <v>28.520000000000003</v>
      </c>
      <c r="D16" s="123">
        <v>3922385.0910000005</v>
      </c>
    </row>
    <row r="17" spans="2:4" ht="15.75" customHeight="1" x14ac:dyDescent="0.3">
      <c r="B17" s="124" t="s">
        <v>10</v>
      </c>
      <c r="C17" s="125">
        <v>4.74</v>
      </c>
      <c r="D17" s="126">
        <v>767169</v>
      </c>
    </row>
    <row r="18" spans="2:4" ht="15.75" customHeight="1" thickBot="1" x14ac:dyDescent="0.35">
      <c r="B18" s="127" t="s">
        <v>11</v>
      </c>
      <c r="C18" s="128">
        <v>0.17</v>
      </c>
      <c r="D18" s="129">
        <v>27514.5</v>
      </c>
    </row>
    <row r="19" spans="2:4" ht="27.75" customHeight="1" thickTop="1" x14ac:dyDescent="0.3">
      <c r="B19" s="130" t="s">
        <v>84</v>
      </c>
      <c r="C19" s="131">
        <v>0.61</v>
      </c>
      <c r="D19" s="132">
        <v>98729.231999999989</v>
      </c>
    </row>
    <row r="20" spans="2:4" ht="31.5" customHeight="1" x14ac:dyDescent="0.3">
      <c r="B20" s="124" t="s">
        <v>85</v>
      </c>
      <c r="C20" s="125">
        <v>1.7</v>
      </c>
      <c r="D20" s="126">
        <v>275147.03999999998</v>
      </c>
    </row>
    <row r="21" spans="2:4" ht="15.75" customHeight="1" x14ac:dyDescent="0.3">
      <c r="B21" s="124" t="s">
        <v>86</v>
      </c>
      <c r="C21" s="125">
        <v>0.49</v>
      </c>
      <c r="D21" s="126">
        <v>79307.088000000003</v>
      </c>
    </row>
    <row r="22" spans="2:4" ht="26.25" customHeight="1" x14ac:dyDescent="0.3">
      <c r="B22" s="124" t="s">
        <v>87</v>
      </c>
      <c r="C22" s="125">
        <v>1.7</v>
      </c>
      <c r="D22" s="126">
        <v>275147.03999999998</v>
      </c>
    </row>
    <row r="23" spans="2:4" ht="15.75" customHeight="1" x14ac:dyDescent="0.3">
      <c r="B23" s="124" t="s">
        <v>88</v>
      </c>
      <c r="C23" s="125">
        <v>1.95</v>
      </c>
      <c r="D23" s="126">
        <v>315609.83999999997</v>
      </c>
    </row>
    <row r="24" spans="2:4" ht="15.75" customHeight="1" x14ac:dyDescent="0.3">
      <c r="B24" s="124" t="s">
        <v>89</v>
      </c>
      <c r="C24" s="125">
        <v>0.12</v>
      </c>
      <c r="D24" s="126">
        <v>29133</v>
      </c>
    </row>
    <row r="25" spans="2:4" ht="15.75" customHeight="1" thickBot="1" x14ac:dyDescent="0.35">
      <c r="B25" s="127" t="s">
        <v>30</v>
      </c>
      <c r="C25" s="128">
        <v>1.58</v>
      </c>
      <c r="D25" s="129">
        <v>255724.89600000004</v>
      </c>
    </row>
    <row r="26" spans="2:4" ht="19.5" customHeight="1" thickTop="1" x14ac:dyDescent="0.3">
      <c r="B26" s="130" t="s">
        <v>90</v>
      </c>
      <c r="C26" s="131">
        <v>0.94</v>
      </c>
      <c r="D26" s="132">
        <v>152139</v>
      </c>
    </row>
    <row r="27" spans="2:4" ht="15.75" customHeight="1" x14ac:dyDescent="0.3">
      <c r="B27" s="47" t="s">
        <v>91</v>
      </c>
      <c r="C27" s="125">
        <v>3.5</v>
      </c>
      <c r="D27" s="126">
        <v>442290.63999999996</v>
      </c>
    </row>
    <row r="28" spans="2:4" ht="15.75" customHeight="1" x14ac:dyDescent="0.3">
      <c r="B28" s="47" t="s">
        <v>92</v>
      </c>
      <c r="C28" s="125">
        <v>0.06</v>
      </c>
      <c r="D28" s="126">
        <v>2100</v>
      </c>
    </row>
    <row r="29" spans="2:4" ht="15.75" customHeight="1" x14ac:dyDescent="0.3">
      <c r="B29" s="124" t="s">
        <v>15</v>
      </c>
      <c r="C29" s="125">
        <v>0.2</v>
      </c>
      <c r="D29" s="126">
        <v>6225.5999999999995</v>
      </c>
    </row>
    <row r="30" spans="2:4" ht="15.75" customHeight="1" x14ac:dyDescent="0.3">
      <c r="B30" s="133" t="str">
        <f>+'[7]1кв.2019'!A26</f>
        <v>Незамедлительный вывоз твёрдых бытовых отходов при накоплении более 2,5куб.метра</v>
      </c>
      <c r="C30" s="134">
        <f>+'[7]1кв.2019'!B26</f>
        <v>1.51</v>
      </c>
      <c r="D30" s="135">
        <v>61098.375</v>
      </c>
    </row>
    <row r="31" spans="2:4" ht="15.75" customHeight="1" x14ac:dyDescent="0.3">
      <c r="B31" s="133" t="str">
        <f>+'[7]1кв.2019'!A27</f>
        <v>Вывоз крупногабаритного мусора</v>
      </c>
      <c r="C31" s="136">
        <f>+'[7]1кв.2019'!B27</f>
        <v>0.5</v>
      </c>
      <c r="D31" s="135">
        <v>2100</v>
      </c>
    </row>
    <row r="32" spans="2:4" ht="46.5" customHeight="1" thickBot="1" x14ac:dyDescent="0.35">
      <c r="B32" s="127" t="s">
        <v>16</v>
      </c>
      <c r="C32" s="128">
        <v>1.1200000000000001</v>
      </c>
      <c r="D32" s="129">
        <v>181272.00000000003</v>
      </c>
    </row>
    <row r="33" spans="2:4" ht="30" customHeight="1" thickTop="1" x14ac:dyDescent="0.3">
      <c r="B33" s="130" t="s">
        <v>93</v>
      </c>
      <c r="C33" s="131">
        <v>0.05</v>
      </c>
      <c r="D33" s="138">
        <v>8092.5000000000009</v>
      </c>
    </row>
    <row r="34" spans="2:4" ht="15.75" customHeight="1" thickBot="1" x14ac:dyDescent="0.35">
      <c r="B34" s="127" t="s">
        <v>33</v>
      </c>
      <c r="C34" s="128">
        <v>0.03</v>
      </c>
      <c r="D34" s="139">
        <v>4855.5</v>
      </c>
    </row>
    <row r="35" spans="2:4" ht="13.5" thickTop="1" x14ac:dyDescent="0.3">
      <c r="B35" s="130" t="s">
        <v>94</v>
      </c>
      <c r="C35" s="131">
        <v>6.2</v>
      </c>
      <c r="D35" s="138">
        <v>806878.75</v>
      </c>
    </row>
    <row r="36" spans="2:4" x14ac:dyDescent="0.3">
      <c r="B36" s="124" t="s">
        <v>95</v>
      </c>
      <c r="C36" s="125">
        <v>0.3</v>
      </c>
      <c r="D36" s="132">
        <v>9903.99</v>
      </c>
    </row>
    <row r="37" spans="2:4" x14ac:dyDescent="0.3">
      <c r="B37" s="124" t="s">
        <v>96</v>
      </c>
      <c r="C37" s="125">
        <v>0.5</v>
      </c>
      <c r="D37" s="126">
        <v>32929.599999999999</v>
      </c>
    </row>
    <row r="38" spans="2:4" ht="15.75" customHeight="1" x14ac:dyDescent="0.3">
      <c r="B38" s="124" t="s">
        <v>97</v>
      </c>
      <c r="C38" s="140">
        <v>0.55000000000000004</v>
      </c>
      <c r="D38" s="132">
        <v>89017.5</v>
      </c>
    </row>
    <row r="39" spans="2:4" ht="15" customHeight="1" thickBot="1" x14ac:dyDescent="0.35">
      <c r="B39" s="141"/>
      <c r="C39" s="142">
        <f>SUM(C17:C38)</f>
        <v>28.520000000000003</v>
      </c>
      <c r="D39" s="143"/>
    </row>
    <row r="40" spans="2:4" ht="15" customHeight="1" x14ac:dyDescent="0.3">
      <c r="B40" s="144"/>
      <c r="C40" s="145"/>
      <c r="D40" s="146"/>
    </row>
    <row r="41" spans="2:4" outlineLevel="1" x14ac:dyDescent="0.3"/>
  </sheetData>
  <mergeCells count="6">
    <mergeCell ref="B5:D5"/>
    <mergeCell ref="B6:D6"/>
    <mergeCell ref="B7:D7"/>
    <mergeCell ref="B8:D8"/>
    <mergeCell ref="C2:D2"/>
    <mergeCell ref="C3:D3"/>
  </mergeCells>
  <pageMargins left="0.11811023622047245" right="0.31496062992125984" top="0.15748031496062992" bottom="0.15748031496062992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2:AK27"/>
  <sheetViews>
    <sheetView topLeftCell="A22" zoomScale="76" zoomScaleNormal="76" workbookViewId="0">
      <selection activeCell="A29" sqref="A29:F45"/>
    </sheetView>
  </sheetViews>
  <sheetFormatPr defaultColWidth="9.1796875" defaultRowHeight="13" x14ac:dyDescent="0.3"/>
  <cols>
    <col min="1" max="1" width="3.26953125" style="1" customWidth="1"/>
    <col min="2" max="2" width="54.81640625" style="1" customWidth="1"/>
    <col min="3" max="3" width="9.26953125" style="72" customWidth="1"/>
    <col min="4" max="4" width="16.1796875" style="1" customWidth="1"/>
    <col min="5" max="5" width="11.81640625" style="1" customWidth="1"/>
    <col min="6" max="6" width="7.54296875" style="1" customWidth="1"/>
    <col min="7" max="13" width="9.1796875" style="1" customWidth="1"/>
    <col min="14" max="14" width="9.1796875" style="33" customWidth="1" collapsed="1"/>
    <col min="15" max="22" width="9.1796875" style="33" customWidth="1"/>
    <col min="23" max="24" width="9.1796875" style="1" customWidth="1"/>
    <col min="25" max="26" width="10.54296875" style="1" customWidth="1"/>
    <col min="27" max="16384" width="9.1796875" style="1"/>
  </cols>
  <sheetData>
    <row r="2" spans="2:37" x14ac:dyDescent="0.3">
      <c r="C2" s="230" t="s">
        <v>164</v>
      </c>
      <c r="D2" s="230"/>
      <c r="E2" s="71"/>
      <c r="F2" s="71"/>
    </row>
    <row r="3" spans="2:37" x14ac:dyDescent="0.3">
      <c r="C3" s="230" t="s">
        <v>165</v>
      </c>
      <c r="D3" s="230"/>
      <c r="E3" s="74"/>
      <c r="F3" s="74"/>
    </row>
    <row r="6" spans="2:37" s="33" customFormat="1" ht="13.5" customHeight="1" x14ac:dyDescent="0.3">
      <c r="B6" s="228" t="s">
        <v>0</v>
      </c>
      <c r="C6" s="229"/>
      <c r="D6" s="229"/>
      <c r="E6" s="1"/>
      <c r="F6" s="1"/>
      <c r="G6" s="1"/>
      <c r="H6" s="1"/>
      <c r="I6" s="1"/>
      <c r="J6" s="1"/>
      <c r="K6" s="1"/>
      <c r="L6" s="1"/>
      <c r="M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2:37" s="33" customFormat="1" ht="13.5" customHeight="1" x14ac:dyDescent="0.3">
      <c r="B7" s="231" t="s">
        <v>20</v>
      </c>
      <c r="C7" s="231"/>
      <c r="D7" s="231"/>
      <c r="E7" s="1"/>
      <c r="F7" s="1"/>
      <c r="G7" s="1"/>
      <c r="H7" s="1"/>
      <c r="I7" s="1"/>
      <c r="J7" s="1"/>
      <c r="K7" s="1"/>
      <c r="L7" s="1"/>
      <c r="M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37" s="33" customFormat="1" x14ac:dyDescent="0.3">
      <c r="B8" s="228" t="s">
        <v>69</v>
      </c>
      <c r="C8" s="228"/>
      <c r="D8" s="228"/>
      <c r="E8" s="1"/>
      <c r="F8" s="1"/>
      <c r="G8" s="1"/>
      <c r="H8" s="1"/>
      <c r="I8" s="1"/>
      <c r="J8" s="1"/>
      <c r="K8" s="1"/>
      <c r="L8" s="1"/>
      <c r="M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37" s="33" customFormat="1" x14ac:dyDescent="0.3">
      <c r="B9" s="228" t="s">
        <v>70</v>
      </c>
      <c r="C9" s="228"/>
      <c r="D9" s="228"/>
      <c r="E9" s="1"/>
      <c r="F9" s="1"/>
      <c r="G9" s="1"/>
      <c r="H9" s="1"/>
      <c r="I9" s="1"/>
      <c r="J9" s="1"/>
      <c r="K9" s="1"/>
      <c r="L9" s="1"/>
      <c r="M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2:37" s="33" customFormat="1" ht="13.5" thickBot="1" x14ac:dyDescent="0.35">
      <c r="B10" s="104"/>
      <c r="C10" s="104"/>
      <c r="D10" s="104"/>
      <c r="E10" s="1"/>
      <c r="F10" s="1"/>
      <c r="G10" s="1"/>
      <c r="H10" s="1"/>
      <c r="I10" s="1"/>
      <c r="J10" s="1"/>
      <c r="K10" s="1"/>
      <c r="L10" s="1"/>
      <c r="M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2:37" s="33" customFormat="1" x14ac:dyDescent="0.3">
      <c r="B11" s="6" t="s">
        <v>22</v>
      </c>
      <c r="C11" s="7"/>
      <c r="D11" s="8">
        <v>11449.839999999997</v>
      </c>
      <c r="E11" s="1"/>
      <c r="F11" s="1"/>
      <c r="G11" s="1"/>
      <c r="H11" s="1"/>
      <c r="I11" s="1"/>
      <c r="J11" s="1"/>
      <c r="K11" s="1"/>
      <c r="L11" s="1"/>
      <c r="M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2:37" s="33" customFormat="1" x14ac:dyDescent="0.3">
      <c r="B12" s="9" t="s">
        <v>5</v>
      </c>
      <c r="C12" s="30"/>
      <c r="D12" s="11">
        <v>95520.43</v>
      </c>
      <c r="E12" s="1"/>
      <c r="F12" s="1"/>
      <c r="G12" s="1"/>
      <c r="H12" s="1"/>
      <c r="I12" s="1"/>
      <c r="J12" s="1"/>
      <c r="K12" s="1"/>
      <c r="L12" s="1"/>
      <c r="M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2:37" s="33" customFormat="1" x14ac:dyDescent="0.3">
      <c r="B13" s="9" t="s">
        <v>71</v>
      </c>
      <c r="C13" s="12">
        <f>+D13/D12</f>
        <v>0.93318602104282833</v>
      </c>
      <c r="D13" s="11">
        <v>89138.33</v>
      </c>
      <c r="E13" s="1"/>
      <c r="F13" s="1"/>
      <c r="G13" s="1"/>
      <c r="H13" s="1"/>
      <c r="I13" s="1"/>
      <c r="J13" s="1"/>
      <c r="K13" s="1"/>
      <c r="L13" s="1"/>
      <c r="M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2:37" s="33" customFormat="1" x14ac:dyDescent="0.3">
      <c r="B14" s="9" t="s">
        <v>72</v>
      </c>
      <c r="C14" s="30"/>
      <c r="D14" s="11">
        <v>17831.939999999988</v>
      </c>
      <c r="E14" s="1"/>
      <c r="F14" s="1"/>
      <c r="G14" s="1"/>
      <c r="H14" s="1"/>
      <c r="I14" s="1"/>
      <c r="J14" s="1"/>
      <c r="K14" s="1"/>
      <c r="L14" s="1"/>
      <c r="M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2:37" s="33" customFormat="1" x14ac:dyDescent="0.3">
      <c r="B15" s="9" t="s">
        <v>8</v>
      </c>
      <c r="C15" s="40"/>
      <c r="D15" s="11">
        <v>-5070.713000000007</v>
      </c>
      <c r="E15" s="42"/>
      <c r="F15" s="1"/>
      <c r="G15" s="1"/>
      <c r="H15" s="1"/>
      <c r="I15" s="1"/>
      <c r="J15" s="1"/>
      <c r="K15" s="1"/>
      <c r="L15" s="1"/>
      <c r="M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2:37" s="33" customFormat="1" x14ac:dyDescent="0.3">
      <c r="B16" s="9"/>
      <c r="C16" s="105"/>
      <c r="D16" s="106"/>
      <c r="E16" s="1"/>
      <c r="F16" s="1"/>
      <c r="G16" s="1"/>
      <c r="H16" s="1"/>
      <c r="I16" s="1"/>
      <c r="J16" s="1"/>
      <c r="K16" s="1"/>
      <c r="L16" s="1"/>
      <c r="M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2:37" s="33" customFormat="1" ht="35.25" customHeight="1" x14ac:dyDescent="0.3">
      <c r="B17" s="107" t="s">
        <v>9</v>
      </c>
      <c r="C17" s="108">
        <f>SUM(C18:C27)</f>
        <v>13.48</v>
      </c>
      <c r="D17" s="106">
        <v>99244.048999999999</v>
      </c>
      <c r="E17" s="42"/>
      <c r="F17" s="1"/>
      <c r="G17" s="1"/>
      <c r="H17" s="1"/>
      <c r="I17" s="1"/>
      <c r="J17" s="1"/>
      <c r="K17" s="1"/>
      <c r="L17" s="1"/>
      <c r="M17" s="1"/>
      <c r="N17" s="4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37" s="33" customFormat="1" ht="24" customHeight="1" x14ac:dyDescent="0.3">
      <c r="B18" s="109" t="s">
        <v>10</v>
      </c>
      <c r="C18" s="110">
        <v>3.65</v>
      </c>
      <c r="D18" s="111">
        <v>26582.219999999998</v>
      </c>
      <c r="E18" s="54"/>
      <c r="F18" s="1"/>
      <c r="G18" s="1"/>
      <c r="H18" s="1"/>
      <c r="I18" s="1"/>
      <c r="J18" s="1"/>
      <c r="K18" s="1"/>
      <c r="L18" s="1"/>
      <c r="M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37" s="33" customFormat="1" ht="30.75" customHeight="1" x14ac:dyDescent="0.3">
      <c r="B19" s="112" t="s">
        <v>11</v>
      </c>
      <c r="C19" s="110">
        <v>0.17</v>
      </c>
      <c r="D19" s="111">
        <v>1238.076</v>
      </c>
      <c r="E19" s="1"/>
      <c r="F19" s="1"/>
      <c r="G19" s="1"/>
      <c r="H19" s="1"/>
      <c r="I19" s="1"/>
      <c r="J19" s="1"/>
      <c r="K19" s="1"/>
      <c r="L19" s="1"/>
      <c r="M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s="33" customFormat="1" ht="15" customHeight="1" x14ac:dyDescent="0.3">
      <c r="B20" s="113" t="s">
        <v>26</v>
      </c>
      <c r="C20" s="114">
        <v>0.41</v>
      </c>
      <c r="D20" s="111">
        <v>2985.9479999999999</v>
      </c>
      <c r="E20" s="1"/>
      <c r="F20" s="1"/>
      <c r="G20" s="1"/>
      <c r="H20" s="1"/>
      <c r="I20" s="1" t="s">
        <v>73</v>
      </c>
      <c r="J20" s="1"/>
      <c r="K20" s="1"/>
      <c r="L20" s="1"/>
      <c r="M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s="33" customFormat="1" ht="15" customHeight="1" x14ac:dyDescent="0.3">
      <c r="B21" s="113" t="s">
        <v>74</v>
      </c>
      <c r="C21" s="114">
        <v>0.05</v>
      </c>
      <c r="D21" s="111">
        <v>546.21</v>
      </c>
      <c r="E21" s="1"/>
      <c r="F21" s="1"/>
      <c r="G21" s="1"/>
      <c r="H21" s="1"/>
      <c r="I21" s="1"/>
      <c r="J21" s="1"/>
      <c r="K21" s="1"/>
      <c r="L21" s="1"/>
      <c r="M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ht="38.25" customHeight="1" x14ac:dyDescent="0.3">
      <c r="B22" s="109" t="s">
        <v>75</v>
      </c>
      <c r="C22" s="110">
        <v>2.9</v>
      </c>
      <c r="D22" s="111">
        <v>21120.12</v>
      </c>
      <c r="E22" s="42"/>
    </row>
    <row r="23" spans="2:37" x14ac:dyDescent="0.3">
      <c r="B23" s="109" t="s">
        <v>31</v>
      </c>
      <c r="C23" s="110">
        <v>0.94</v>
      </c>
      <c r="D23" s="111">
        <v>6845.8319999999994</v>
      </c>
      <c r="E23" s="42"/>
      <c r="N23" s="46"/>
      <c r="Z23" s="42"/>
    </row>
    <row r="24" spans="2:37" ht="26.25" customHeight="1" x14ac:dyDescent="0.3">
      <c r="B24" s="109" t="s">
        <v>76</v>
      </c>
      <c r="C24" s="110">
        <v>1.51</v>
      </c>
      <c r="D24" s="111">
        <v>2749.2570000000001</v>
      </c>
      <c r="G24" s="42"/>
      <c r="N24" s="46"/>
      <c r="Z24" s="42"/>
    </row>
    <row r="25" spans="2:37" x14ac:dyDescent="0.3">
      <c r="B25" s="109" t="s">
        <v>77</v>
      </c>
      <c r="C25" s="110">
        <v>0.5</v>
      </c>
      <c r="D25" s="111">
        <v>910.34999999999991</v>
      </c>
      <c r="E25" s="42"/>
    </row>
    <row r="26" spans="2:37" ht="28.5" customHeight="1" x14ac:dyDescent="0.3">
      <c r="B26" s="109" t="s">
        <v>35</v>
      </c>
      <c r="C26" s="110">
        <v>1.1200000000000001</v>
      </c>
      <c r="D26" s="111">
        <v>8156.7360000000008</v>
      </c>
      <c r="F26" s="54"/>
      <c r="N26" s="46"/>
      <c r="Y26" s="72"/>
      <c r="Z26" s="69"/>
    </row>
    <row r="27" spans="2:37" ht="13.5" thickBot="1" x14ac:dyDescent="0.35">
      <c r="B27" s="115" t="s">
        <v>36</v>
      </c>
      <c r="C27" s="116">
        <v>2.23</v>
      </c>
      <c r="D27" s="117">
        <v>28109.300000000003</v>
      </c>
      <c r="E27" s="54"/>
      <c r="F27" s="54"/>
      <c r="G27" s="54"/>
      <c r="V27" s="46"/>
      <c r="W27" s="54"/>
    </row>
  </sheetData>
  <mergeCells count="6">
    <mergeCell ref="B6:D6"/>
    <mergeCell ref="B7:D7"/>
    <mergeCell ref="B8:D8"/>
    <mergeCell ref="B9:D9"/>
    <mergeCell ref="C2:D2"/>
    <mergeCell ref="C3:D3"/>
  </mergeCells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2:H40"/>
  <sheetViews>
    <sheetView topLeftCell="A37" zoomScale="75" zoomScaleNormal="75" workbookViewId="0">
      <selection activeCell="A41" sqref="A41:E82"/>
    </sheetView>
  </sheetViews>
  <sheetFormatPr defaultColWidth="9.1796875" defaultRowHeight="13" x14ac:dyDescent="0.3"/>
  <cols>
    <col min="1" max="1" width="58.1796875" style="1" customWidth="1"/>
    <col min="2" max="2" width="13" style="1" customWidth="1"/>
    <col min="3" max="3" width="14.7265625" style="1" customWidth="1"/>
    <col min="4" max="4" width="11" style="1" customWidth="1"/>
    <col min="5" max="5" width="10.7265625" style="2" customWidth="1"/>
    <col min="6" max="6" width="20.453125" style="60" customWidth="1"/>
    <col min="7" max="7" width="10" style="56" bestFit="1" customWidth="1"/>
    <col min="8" max="8" width="9.1796875" style="56"/>
    <col min="9" max="16384" width="9.1796875" style="1"/>
  </cols>
  <sheetData>
    <row r="2" spans="1:5" x14ac:dyDescent="0.3">
      <c r="B2" s="230" t="s">
        <v>164</v>
      </c>
      <c r="C2" s="230"/>
      <c r="D2" s="71"/>
      <c r="E2" s="71"/>
    </row>
    <row r="3" spans="1:5" x14ac:dyDescent="0.3">
      <c r="B3" s="230" t="s">
        <v>165</v>
      </c>
      <c r="C3" s="230"/>
      <c r="D3" s="74"/>
      <c r="E3" s="74"/>
    </row>
    <row r="6" spans="1:5" x14ac:dyDescent="0.3">
      <c r="A6" s="228" t="s">
        <v>41</v>
      </c>
      <c r="B6" s="229"/>
      <c r="C6" s="229"/>
    </row>
    <row r="7" spans="1:5" ht="32.25" customHeight="1" x14ac:dyDescent="0.3">
      <c r="A7" s="237" t="s">
        <v>42</v>
      </c>
      <c r="B7" s="237"/>
      <c r="C7" s="237"/>
    </row>
    <row r="8" spans="1:5" ht="16.5" customHeight="1" x14ac:dyDescent="0.3">
      <c r="A8" s="237" t="s">
        <v>43</v>
      </c>
      <c r="B8" s="237"/>
      <c r="C8" s="237"/>
    </row>
    <row r="9" spans="1:5" ht="16.5" customHeight="1" x14ac:dyDescent="0.3">
      <c r="A9" s="237" t="s">
        <v>44</v>
      </c>
      <c r="B9" s="237"/>
      <c r="C9" s="237"/>
    </row>
    <row r="10" spans="1:5" ht="16.5" customHeight="1" thickBot="1" x14ac:dyDescent="0.35">
      <c r="A10" s="75"/>
      <c r="B10" s="75"/>
      <c r="C10" s="75"/>
    </row>
    <row r="11" spans="1:5" x14ac:dyDescent="0.3">
      <c r="A11" s="76" t="s">
        <v>45</v>
      </c>
      <c r="B11" s="29"/>
      <c r="C11" s="77">
        <v>123505.21999999974</v>
      </c>
    </row>
    <row r="12" spans="1:5" x14ac:dyDescent="0.3">
      <c r="A12" s="78" t="s">
        <v>46</v>
      </c>
      <c r="B12" s="30"/>
      <c r="C12" s="79">
        <v>855454.23</v>
      </c>
    </row>
    <row r="13" spans="1:5" x14ac:dyDescent="0.3">
      <c r="A13" s="44" t="s">
        <v>47</v>
      </c>
      <c r="B13" s="12">
        <f>+C13/C12</f>
        <v>1.0718358479564711</v>
      </c>
      <c r="C13" s="79">
        <v>916906.51</v>
      </c>
    </row>
    <row r="14" spans="1:5" x14ac:dyDescent="0.3">
      <c r="A14" s="44" t="s">
        <v>7</v>
      </c>
      <c r="B14" s="30"/>
      <c r="C14" s="79">
        <v>62052.939999999711</v>
      </c>
      <c r="E14" s="19"/>
    </row>
    <row r="15" spans="1:5" x14ac:dyDescent="0.3">
      <c r="A15" s="44" t="s">
        <v>48</v>
      </c>
      <c r="B15" s="30"/>
      <c r="C15" s="79">
        <v>17280</v>
      </c>
    </row>
    <row r="16" spans="1:5" ht="13.5" hidden="1" thickBot="1" x14ac:dyDescent="0.35">
      <c r="A16" s="80" t="s">
        <v>49</v>
      </c>
      <c r="B16" s="81"/>
      <c r="C16" s="82"/>
    </row>
    <row r="17" spans="1:8" ht="13.5" thickBot="1" x14ac:dyDescent="0.35">
      <c r="A17" s="83"/>
      <c r="B17" s="70"/>
      <c r="C17" s="84"/>
    </row>
    <row r="18" spans="1:8" s="34" customFormat="1" ht="30.75" customHeight="1" thickBot="1" x14ac:dyDescent="0.35">
      <c r="A18" s="85" t="s">
        <v>9</v>
      </c>
      <c r="B18" s="86">
        <f>SUM(B19:B39)</f>
        <v>24.6</v>
      </c>
      <c r="C18" s="87">
        <v>911175.73100000003</v>
      </c>
      <c r="D18" s="88"/>
      <c r="E18" s="89"/>
      <c r="F18" s="90"/>
      <c r="G18" s="91"/>
      <c r="H18" s="91"/>
    </row>
    <row r="19" spans="1:8" s="34" customFormat="1" ht="16.5" customHeight="1" x14ac:dyDescent="0.3">
      <c r="A19" s="92" t="s">
        <v>50</v>
      </c>
      <c r="B19" s="93">
        <v>4.3</v>
      </c>
      <c r="C19" s="94">
        <v>154650.35999999999</v>
      </c>
      <c r="D19" s="88"/>
      <c r="E19" s="89"/>
      <c r="F19" s="90"/>
      <c r="G19" s="91"/>
      <c r="H19" s="91"/>
    </row>
    <row r="20" spans="1:8" s="34" customFormat="1" ht="13.5" customHeight="1" x14ac:dyDescent="0.3">
      <c r="A20" s="47" t="s">
        <v>51</v>
      </c>
      <c r="B20" s="95">
        <v>0.17</v>
      </c>
      <c r="C20" s="96">
        <v>6114.0839999999998</v>
      </c>
      <c r="D20" s="88"/>
      <c r="E20" s="89"/>
      <c r="F20" s="90"/>
      <c r="G20" s="91"/>
      <c r="H20" s="91"/>
    </row>
    <row r="21" spans="1:8" s="34" customFormat="1" ht="30.75" customHeight="1" x14ac:dyDescent="0.3">
      <c r="A21" s="97" t="s">
        <v>52</v>
      </c>
      <c r="B21" s="95">
        <v>0.6</v>
      </c>
      <c r="C21" s="96">
        <v>21579.119999999999</v>
      </c>
      <c r="D21" s="88"/>
      <c r="E21" s="89"/>
      <c r="F21" s="90"/>
      <c r="G21" s="91"/>
      <c r="H21" s="91"/>
    </row>
    <row r="22" spans="1:8" s="34" customFormat="1" ht="14.25" customHeight="1" x14ac:dyDescent="0.3">
      <c r="A22" s="47" t="s">
        <v>53</v>
      </c>
      <c r="B22" s="95">
        <v>0.3</v>
      </c>
      <c r="C22" s="96">
        <v>10789.56</v>
      </c>
      <c r="D22" s="88"/>
      <c r="E22" s="89"/>
      <c r="F22" s="90"/>
      <c r="G22" s="91"/>
      <c r="H22" s="91"/>
    </row>
    <row r="23" spans="1:8" s="34" customFormat="1" ht="13.5" hidden="1" customHeight="1" x14ac:dyDescent="0.3">
      <c r="A23" s="47" t="s">
        <v>54</v>
      </c>
      <c r="B23" s="95">
        <v>0</v>
      </c>
      <c r="C23" s="96">
        <v>0</v>
      </c>
      <c r="D23" s="88"/>
      <c r="E23" s="89"/>
      <c r="F23" s="90"/>
      <c r="G23" s="91"/>
      <c r="H23" s="91"/>
    </row>
    <row r="24" spans="1:8" s="34" customFormat="1" ht="30.75" customHeight="1" x14ac:dyDescent="0.3">
      <c r="A24" s="47" t="s">
        <v>55</v>
      </c>
      <c r="B24" s="95">
        <v>2.2000000000000002</v>
      </c>
      <c r="C24" s="96">
        <v>79123.44</v>
      </c>
      <c r="D24" s="88"/>
      <c r="E24" s="89"/>
      <c r="F24" s="90"/>
      <c r="G24" s="91"/>
      <c r="H24" s="91"/>
    </row>
    <row r="25" spans="1:8" s="34" customFormat="1" ht="42" customHeight="1" x14ac:dyDescent="0.3">
      <c r="A25" s="47" t="s">
        <v>56</v>
      </c>
      <c r="B25" s="95">
        <v>2.72</v>
      </c>
      <c r="C25" s="96">
        <v>97825.343999999997</v>
      </c>
      <c r="D25" s="88"/>
      <c r="E25" s="89"/>
      <c r="F25" s="90"/>
      <c r="G25" s="91"/>
      <c r="H25" s="91"/>
    </row>
    <row r="26" spans="1:8" s="34" customFormat="1" ht="18" customHeight="1" x14ac:dyDescent="0.3">
      <c r="A26" s="47" t="s">
        <v>57</v>
      </c>
      <c r="B26" s="95">
        <v>3.2</v>
      </c>
      <c r="C26" s="96">
        <v>115088.63999999998</v>
      </c>
      <c r="D26" s="88"/>
      <c r="E26" s="89"/>
      <c r="F26" s="90"/>
      <c r="G26" s="91"/>
      <c r="H26" s="91"/>
    </row>
    <row r="27" spans="1:8" s="34" customFormat="1" ht="15" customHeight="1" x14ac:dyDescent="0.3">
      <c r="A27" s="47" t="s">
        <v>58</v>
      </c>
      <c r="B27" s="95">
        <v>0.06</v>
      </c>
      <c r="C27" s="96">
        <v>2157.9119999999998</v>
      </c>
      <c r="D27" s="88"/>
      <c r="E27" s="89"/>
      <c r="F27" s="90"/>
      <c r="G27" s="91"/>
      <c r="H27" s="91"/>
    </row>
    <row r="28" spans="1:8" s="34" customFormat="1" ht="30.75" customHeight="1" x14ac:dyDescent="0.3">
      <c r="A28" s="47" t="s">
        <v>59</v>
      </c>
      <c r="B28" s="95">
        <v>2.0099999999999998</v>
      </c>
      <c r="C28" s="96">
        <v>72290.051999999996</v>
      </c>
      <c r="D28" s="88"/>
      <c r="E28" s="89"/>
      <c r="F28" s="90"/>
      <c r="G28" s="91"/>
      <c r="H28" s="91"/>
    </row>
    <row r="29" spans="1:8" s="34" customFormat="1" ht="15" customHeight="1" x14ac:dyDescent="0.3">
      <c r="A29" s="47" t="s">
        <v>60</v>
      </c>
      <c r="B29" s="95">
        <v>0.05</v>
      </c>
      <c r="C29" s="96">
        <v>1798.2599999999998</v>
      </c>
      <c r="D29" s="88"/>
      <c r="E29" s="89"/>
      <c r="F29" s="90"/>
      <c r="G29" s="91"/>
      <c r="H29" s="91"/>
    </row>
    <row r="30" spans="1:8" s="34" customFormat="1" ht="37.5" customHeight="1" x14ac:dyDescent="0.3">
      <c r="A30" s="47" t="s">
        <v>61</v>
      </c>
      <c r="B30" s="95">
        <v>1.36</v>
      </c>
      <c r="C30" s="96">
        <v>48912.671999999999</v>
      </c>
      <c r="D30" s="88"/>
      <c r="E30" s="98"/>
      <c r="F30" s="99"/>
      <c r="G30" s="91"/>
      <c r="H30" s="91"/>
    </row>
    <row r="31" spans="1:8" s="34" customFormat="1" ht="12.75" customHeight="1" x14ac:dyDescent="0.3">
      <c r="A31" s="47" t="s">
        <v>62</v>
      </c>
      <c r="B31" s="95">
        <v>0.06</v>
      </c>
      <c r="C31" s="96">
        <v>2157.9119999999998</v>
      </c>
      <c r="D31" s="88"/>
      <c r="E31" s="98"/>
      <c r="F31" s="99"/>
      <c r="G31" s="91"/>
      <c r="H31" s="91"/>
    </row>
    <row r="32" spans="1:8" s="34" customFormat="1" ht="15" customHeight="1" x14ac:dyDescent="0.3">
      <c r="A32" s="47" t="s">
        <v>63</v>
      </c>
      <c r="B32" s="95">
        <v>0.06</v>
      </c>
      <c r="C32" s="96">
        <v>2157.9119999999998</v>
      </c>
      <c r="D32" s="88"/>
      <c r="E32" s="98"/>
      <c r="F32" s="99"/>
      <c r="G32" s="100"/>
      <c r="H32" s="91">
        <f>+B32*12*2994.1</f>
        <v>2155.752</v>
      </c>
    </row>
    <row r="33" spans="1:8" s="34" customFormat="1" ht="32.25" customHeight="1" x14ac:dyDescent="0.3">
      <c r="A33" s="47" t="str">
        <f>+'[8]1-2 кв.2019'!A29</f>
        <v>незамедлительный вывоз твёрдых бытовых отходов при накоплении более 2,5куб.метра</v>
      </c>
      <c r="B33" s="101">
        <f>+'[8]1-2 кв.2019'!B29</f>
        <v>1.51</v>
      </c>
      <c r="C33" s="96">
        <v>13576.863000000001</v>
      </c>
      <c r="D33" s="88"/>
      <c r="E33" s="98"/>
      <c r="F33" s="99"/>
      <c r="G33" s="100"/>
      <c r="H33" s="91"/>
    </row>
    <row r="34" spans="1:8" s="34" customFormat="1" ht="21.75" customHeight="1" x14ac:dyDescent="0.3">
      <c r="A34" s="47" t="str">
        <f>+'[8]1-2 кв.2019'!A30</f>
        <v>вывоз крупногабаритного мусора</v>
      </c>
      <c r="B34" s="101">
        <f>+'[8]1-2 кв.2019'!B30</f>
        <v>0.5</v>
      </c>
      <c r="C34" s="96">
        <v>4495.6499999999996</v>
      </c>
      <c r="D34" s="88"/>
      <c r="E34" s="98"/>
      <c r="F34" s="99"/>
      <c r="G34" s="100"/>
      <c r="H34" s="91"/>
    </row>
    <row r="35" spans="1:8" s="34" customFormat="1" ht="34.5" customHeight="1" x14ac:dyDescent="0.3">
      <c r="A35" s="47" t="s">
        <v>64</v>
      </c>
      <c r="B35" s="95">
        <v>0.05</v>
      </c>
      <c r="C35" s="96">
        <v>1798.2599999999998</v>
      </c>
      <c r="D35" s="88"/>
      <c r="E35" s="98"/>
      <c r="F35" s="99"/>
      <c r="G35" s="91"/>
      <c r="H35" s="91"/>
    </row>
    <row r="36" spans="1:8" s="34" customFormat="1" ht="18.75" customHeight="1" x14ac:dyDescent="0.3">
      <c r="A36" s="47" t="s">
        <v>65</v>
      </c>
      <c r="B36" s="95">
        <v>0.03</v>
      </c>
      <c r="C36" s="96">
        <v>1078.9559999999999</v>
      </c>
      <c r="D36" s="88"/>
      <c r="E36" s="98"/>
      <c r="F36" s="99"/>
      <c r="G36" s="91"/>
      <c r="H36" s="91"/>
    </row>
    <row r="37" spans="1:8" s="34" customFormat="1" ht="38.25" customHeight="1" x14ac:dyDescent="0.3">
      <c r="A37" s="47" t="s">
        <v>66</v>
      </c>
      <c r="B37" s="95">
        <v>1.1200000000000001</v>
      </c>
      <c r="C37" s="96">
        <v>40281.024000000005</v>
      </c>
      <c r="D37" s="88"/>
      <c r="E37" s="98"/>
      <c r="F37" s="99"/>
      <c r="G37" s="91"/>
      <c r="H37" s="91"/>
    </row>
    <row r="38" spans="1:8" s="34" customFormat="1" ht="13.5" customHeight="1" x14ac:dyDescent="0.3">
      <c r="A38" s="47" t="s">
        <v>67</v>
      </c>
      <c r="B38" s="95">
        <v>0.5</v>
      </c>
      <c r="C38" s="96">
        <v>17982.599999999999</v>
      </c>
      <c r="D38" s="88"/>
      <c r="E38" s="89"/>
      <c r="F38" s="90"/>
      <c r="G38" s="91"/>
      <c r="H38" s="91"/>
    </row>
    <row r="39" spans="1:8" s="34" customFormat="1" ht="14.25" customHeight="1" thickBot="1" x14ac:dyDescent="0.35">
      <c r="A39" s="61" t="s">
        <v>68</v>
      </c>
      <c r="B39" s="102">
        <v>3.8</v>
      </c>
      <c r="C39" s="103">
        <v>217317.11</v>
      </c>
      <c r="E39" s="89"/>
      <c r="F39" s="90"/>
      <c r="G39" s="91"/>
      <c r="H39" s="91"/>
    </row>
    <row r="40" spans="1:8" x14ac:dyDescent="0.3">
      <c r="C40" s="42"/>
    </row>
  </sheetData>
  <mergeCells count="6">
    <mergeCell ref="A6:C6"/>
    <mergeCell ref="A7:C7"/>
    <mergeCell ref="A8:C8"/>
    <mergeCell ref="A9:C9"/>
    <mergeCell ref="B2:C2"/>
    <mergeCell ref="B3:C3"/>
  </mergeCells>
  <pageMargins left="0.70866141732283472" right="0.70866141732283472" top="7.874015748031496E-2" bottom="3.937007874015748E-2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Яков. 2019 </vt:lpstr>
      <vt:lpstr>Сред 2019 </vt:lpstr>
      <vt:lpstr>Рабин 2019 </vt:lpstr>
      <vt:lpstr>Перел 2019 </vt:lpstr>
      <vt:lpstr>ОРдж 13 2019 </vt:lpstr>
      <vt:lpstr>ОРДЖ 13.1 2019 год</vt:lpstr>
      <vt:lpstr>Лукаш 2019 </vt:lpstr>
      <vt:lpstr>Кр П.2019 </vt:lpstr>
      <vt:lpstr>Добр 2019</vt:lpstr>
      <vt:lpstr>Волх 2019 </vt:lpstr>
      <vt:lpstr>Звезд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</cp:lastModifiedBy>
  <dcterms:created xsi:type="dcterms:W3CDTF">2020-03-27T04:05:56Z</dcterms:created>
  <dcterms:modified xsi:type="dcterms:W3CDTF">2020-04-06T03:13:58Z</dcterms:modified>
</cp:coreProperties>
</file>